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1560" windowWidth="11850" windowHeight="3345" activeTab="11"/>
  </bookViews>
  <sheets>
    <sheet name="прил 1" sheetId="1" r:id="rId1"/>
    <sheet name="Прил_1_1" sheetId="2" r:id="rId2"/>
    <sheet name="пр.2" sheetId="3" r:id="rId3"/>
    <sheet name="ПР_2_1" sheetId="4" r:id="rId4"/>
    <sheet name="пр.3" sheetId="5" r:id="rId5"/>
    <sheet name="ПР_3_1" sheetId="6" r:id="rId6"/>
    <sheet name="пр_4" sheetId="7" r:id="rId7"/>
    <sheet name="пр_5" sheetId="8" r:id="rId8"/>
    <sheet name="пр_6" sheetId="9" r:id="rId9"/>
    <sheet name=" пр 7" sheetId="10" r:id="rId10"/>
    <sheet name="ПР_7_1" sheetId="11" r:id="rId11"/>
    <sheet name="Пр_8" sheetId="12" r:id="rId12"/>
    <sheet name="ПР_8_8" sheetId="13" r:id="rId13"/>
    <sheet name="пр_9" sheetId="14" r:id="rId14"/>
  </sheets>
  <definedNames>
    <definedName name="_xlnm.Print_Area" localSheetId="9">' пр 7'!$A$1:$H$220</definedName>
    <definedName name="_xlnm.Print_Area" localSheetId="10">'ПР_7_1'!$A$1:$I$209</definedName>
    <definedName name="_xlnm.Print_Area" localSheetId="11">'Пр_8'!$A$1:$H$212</definedName>
    <definedName name="_xlnm.Print_Area" localSheetId="12">'ПР_8_8'!$A$1:$H$212</definedName>
    <definedName name="_xlnm.Print_Area" localSheetId="13">'пр_9'!$A$1:$G$13</definedName>
    <definedName name="прил8">#REF!</definedName>
  </definedNames>
  <calcPr fullCalcOnLoad="1" refMode="R1C1"/>
</workbook>
</file>

<file path=xl/sharedStrings.xml><?xml version="1.0" encoding="utf-8"?>
<sst xmlns="http://schemas.openxmlformats.org/spreadsheetml/2006/main" count="3116" uniqueCount="374">
  <si>
    <t>Решением Совета депутатов</t>
  </si>
  <si>
    <t>МО Лебяженское городское поселение</t>
  </si>
  <si>
    <t>Рз</t>
  </si>
  <si>
    <t>ПР</t>
  </si>
  <si>
    <t>ЦСР</t>
  </si>
  <si>
    <t>ВР</t>
  </si>
  <si>
    <t xml:space="preserve">Наименование </t>
  </si>
  <si>
    <t xml:space="preserve">Общегосударственные вопросы </t>
  </si>
  <si>
    <t>Функционирование законодательных  (представительных)  органов  государственной  власти  и  представительных органов муниципальных образований</t>
  </si>
  <si>
    <t>002 04 00</t>
  </si>
  <si>
    <t>Выполнение функций органами местного самоуправления</t>
  </si>
  <si>
    <t>Иные межбюджетные трансфетры</t>
  </si>
  <si>
    <t>Резервные  фонды</t>
  </si>
  <si>
    <t>Национальная оборона</t>
  </si>
  <si>
    <t>Мобилизационная и вневойсковая подготовка</t>
  </si>
  <si>
    <t>Национальная  безопасность  и  правоохранительная  деятельность</t>
  </si>
  <si>
    <t>Предупреждение  и  ликвидация  последствий  чрезвычайных  ситуаций  природного и техногенного характера,  гражданская  оборона</t>
  </si>
  <si>
    <t>Национальная  экономика</t>
  </si>
  <si>
    <t>Топливно-энергетический комплекс</t>
  </si>
  <si>
    <t>Мероприятия в топливно-энергетической облати</t>
  </si>
  <si>
    <t>Субсидии юридическим лицам</t>
  </si>
  <si>
    <t>Другие  вопросы  в  области  национальной  экономики</t>
  </si>
  <si>
    <t>Жилищно-коммунальное хозяйство</t>
  </si>
  <si>
    <t>Жилищное  хозяйство</t>
  </si>
  <si>
    <t>098 02 04</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</si>
  <si>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(для отражения расходов, осуществляемых за счет средств бюджетов)</t>
  </si>
  <si>
    <t>Коммунальное хозяйство</t>
  </si>
  <si>
    <t>Благоустройство</t>
  </si>
  <si>
    <t>Образование</t>
  </si>
  <si>
    <t>Молодежная политика и оздоровление детей</t>
  </si>
  <si>
    <t>Культура, кинематография и средства массовой  информации</t>
  </si>
  <si>
    <t>Культура</t>
  </si>
  <si>
    <t>Социальная политика</t>
  </si>
  <si>
    <t>Пенсионное обеспечение</t>
  </si>
  <si>
    <t>Иные межбюджетные трансферты</t>
  </si>
  <si>
    <t>Бюджетные инвестиции</t>
  </si>
  <si>
    <t>098 01 04</t>
  </si>
  <si>
    <t>Бюджетные инвестиции в объекты капитального строительства, не включенные в целевые программы</t>
  </si>
  <si>
    <t>Бюджетные инвестиции в объекты капитального строительства собственности муниципальных образований</t>
  </si>
  <si>
    <t>Фонд софинансирования</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</si>
  <si>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(для отражения расходов, осуществляемых за счет средств поступивших от государственной корпорации - Фонда содействия реформированию жилищного-коммунального хозяйства)</t>
  </si>
  <si>
    <t>Региональные целевые программы</t>
  </si>
  <si>
    <t xml:space="preserve"> </t>
  </si>
  <si>
    <t>Региональная целевая программа "Комплексные меры противодействия злоупотреблению наркотикам и их незаконному обороту на территории Лен.обл. на 2012-2015 годы"</t>
  </si>
  <si>
    <t>Дорожное хозяйство (дорожные фонды)</t>
  </si>
  <si>
    <t>Другие общегосударственные вопросы</t>
  </si>
  <si>
    <t xml:space="preserve">Бюджетные инвестиции в объекты капитального строительства собственности муниципальных образований </t>
  </si>
  <si>
    <t>Резервный фонд Правительства ЛО</t>
  </si>
  <si>
    <t xml:space="preserve">  </t>
  </si>
  <si>
    <t>Уплата налогов, сборов и иных платежей</t>
  </si>
  <si>
    <t>Фонд оплаты труда и страховые взносы работников органов местного самоуправления</t>
  </si>
  <si>
    <t>Закупка товаров, работ, услуг в сфере информационно-коммуникационных технологий</t>
  </si>
  <si>
    <t>Прочая закупка товаров, работ и услуг для обеспечения органов местного самоуправления</t>
  </si>
  <si>
    <t>Иные безвозмездные и безвозвратные перечисления</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</si>
  <si>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</si>
  <si>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Выполнение функций казенными учреждениями</t>
  </si>
  <si>
    <t xml:space="preserve">Межбюджетные трансферты </t>
  </si>
  <si>
    <t>Субсидия на обеспечение выплат стимулирующего характера работникам муниципальных учреждений культуры Ленинградской области</t>
  </si>
  <si>
    <t>0502</t>
  </si>
  <si>
    <t>520 00 00</t>
  </si>
  <si>
    <t>520 15 03</t>
  </si>
  <si>
    <t>Обеспечение проведения выборов и референдумов</t>
  </si>
  <si>
    <t>Закупка товаров, работ и услуг в целях капитального ремонта муниципального имущества</t>
  </si>
  <si>
    <t>Приложение 7</t>
  </si>
  <si>
    <t>Приложение 8</t>
  </si>
  <si>
    <t>Функционирование местной администрации</t>
  </si>
  <si>
    <t>Функционирование высшего должностного лица муниципального образования</t>
  </si>
  <si>
    <t>Обеспечение деятельности главы местной администрации</t>
  </si>
  <si>
    <t>Обеспечение деятельности главы муниципального образования</t>
  </si>
  <si>
    <t>Резервные средства</t>
  </si>
  <si>
    <t>Расходы в рамках полномочий органов местного самоуправления</t>
  </si>
  <si>
    <t>01</t>
  </si>
  <si>
    <t>00</t>
  </si>
  <si>
    <t>02</t>
  </si>
  <si>
    <t>03</t>
  </si>
  <si>
    <t>04</t>
  </si>
  <si>
    <t>07</t>
  </si>
  <si>
    <t>11</t>
  </si>
  <si>
    <t>13</t>
  </si>
  <si>
    <t>09</t>
  </si>
  <si>
    <t>05</t>
  </si>
  <si>
    <t>12</t>
  </si>
  <si>
    <t>08</t>
  </si>
  <si>
    <t>10</t>
  </si>
  <si>
    <t>УТВЕРЖДЕНО</t>
  </si>
  <si>
    <t>915</t>
  </si>
  <si>
    <t>ВЕДОМСТВЕННАЯ СТРУКТУРА</t>
  </si>
  <si>
    <t>3</t>
  </si>
  <si>
    <t>4</t>
  </si>
  <si>
    <t>РАСПРЕДЕЛЕНИЕ</t>
  </si>
  <si>
    <t>Непрограмные расходы</t>
  </si>
  <si>
    <t>Реализация функций и полномчий органов местного самоуправления в рамках непрограмных расходов</t>
  </si>
  <si>
    <t>Социальное обеспечение населения</t>
  </si>
  <si>
    <t>852</t>
  </si>
  <si>
    <t>Расходы за счет межбюджетных трансфертов, передаваемые бюджетам поселений для компенсации дополнительных расходов, возникших в результате решений, принятых органами власти другого уровня</t>
  </si>
  <si>
    <t>Гл</t>
  </si>
  <si>
    <t>Местная администрация МО Лебяженское городское поселение</t>
  </si>
  <si>
    <t>Всего расходов</t>
  </si>
  <si>
    <t>Иные выплаты персоналу казенных учреждений, за исключением фонда оплаты труда</t>
  </si>
  <si>
    <t>Приложение 2</t>
  </si>
  <si>
    <t>ПРОГНОЗИРУЕМЫЕ</t>
  </si>
  <si>
    <t>поступления доходов в бюджет  МО  Лебяженское  городское  поселение</t>
  </si>
  <si>
    <t>Код бюджетной классификации</t>
  </si>
  <si>
    <t xml:space="preserve">                      Источники доходов</t>
  </si>
  <si>
    <t>1 00 00000 00 0000 000</t>
  </si>
  <si>
    <t>НАЛОГОВЫЕ И НЕНАЛОГОВЫЕ ДОХОДЫ</t>
  </si>
  <si>
    <t>1 01 00000 00 0000 000</t>
  </si>
  <si>
    <t xml:space="preserve">НАЛОГИ НА ПРИБЫЛЬ, ДОХОДЫ                                                   </t>
  </si>
  <si>
    <t>1 01 02000 01 0000 110</t>
  </si>
  <si>
    <t xml:space="preserve">Налог на доходы физических лиц                                           </t>
  </si>
  <si>
    <t>1 03 00000 00 0000 110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</si>
  <si>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</si>
  <si>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</si>
  <si>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</si>
  <si>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1 06 00000 00 0000 000</t>
  </si>
  <si>
    <t>НАЛОГИ НА ИМУЩЕСТВО</t>
  </si>
  <si>
    <t xml:space="preserve">1 06 01000 00 0000 110 </t>
  </si>
  <si>
    <t>Налог на имущество физических лиц</t>
  </si>
  <si>
    <t>1 06 04000 02 0000 110</t>
  </si>
  <si>
    <t>Транспортный налог</t>
  </si>
  <si>
    <t>1 06 06000 00 0000 110</t>
  </si>
  <si>
    <t>Земельный налог</t>
  </si>
  <si>
    <t>1 08 00000 00 0000 000</t>
  </si>
  <si>
    <t xml:space="preserve"> ГОСУДАРСТВЕННАЯ ПОШЛИНА</t>
  </si>
  <si>
    <t>1 11 00000 00 0000 000</t>
  </si>
  <si>
    <t xml:space="preserve"> 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</si>
  <si>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</si>
  <si>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</si>
  <si>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1 11 09000 00 0000 120</t>
  </si>
  <si>
    <t xml:space="preserve"> Прочие доходы от использования имущества и прав, находящихся в государственной и муниципальной собственности ( за исключением имущества бюджетных и автономных учреждений , а также имущества государственных и муниципальных унитарных предприятий, в том числе казенных)</t>
  </si>
  <si>
    <t>1 13 00000 00 0000 000</t>
  </si>
  <si>
    <t>ДОХОДЫ ОТ ОКАЗАНИЯ ПЛАТНЫХ УСЛУГ (РАБОТ) И КОМПЕНСАЦИИ ЗАТРАТ ГОСУДАРСТВА</t>
  </si>
  <si>
    <t>1 13 01000 00 0000 130</t>
  </si>
  <si>
    <t>Доходы от оказания платных услуг (работ)</t>
  </si>
  <si>
    <t>1 14 00000 00 0000 000</t>
  </si>
  <si>
    <t>ДОХОДЫ ОТ ПРОДАЖИ МАТЕРИАЛЬНЫХ И НЕМАТЕРИАЛЬНЫХ АКТИВОВ</t>
  </si>
  <si>
    <t>1 14 06000 00 0000 430</t>
  </si>
  <si>
    <t>Доходы от продажи земельных участков, находящихся в государственной и муниципальной собственности ( за исключением земельных участков автономных учреждений)</t>
  </si>
  <si>
    <t>1 15 00000 00 0000 000</t>
  </si>
  <si>
    <t>АДМИНИСТРАЦИВНЫЕ ПЛАТЕЖИ И СБОРЫ</t>
  </si>
  <si>
    <t>1 15 02000 00 0000 140</t>
  </si>
  <si>
    <t>Платежи, взимаемые государственными и муниципальными организациями за выполнение определенных функций</t>
  </si>
  <si>
    <t>2 00 00000 00 0000 000</t>
  </si>
  <si>
    <t>БЕЗВОЗМЕЗДНЫЕ ПОСТУПЛЕНИЯ</t>
  </si>
  <si>
    <t>ВСЕГО ДОХОДОВ:</t>
  </si>
  <si>
    <t>Приложение 3</t>
  </si>
  <si>
    <t xml:space="preserve">                      Безвозмездные поступления</t>
  </si>
  <si>
    <t>Сумма  (тыс. руб.)</t>
  </si>
  <si>
    <t>Безвозмездные поступления</t>
  </si>
  <si>
    <t>2 02 00000 00 0000 000</t>
  </si>
  <si>
    <t xml:space="preserve"> Безвозмездные поступления от других бюджетов бюджетной системы Российской Федерации</t>
  </si>
  <si>
    <t>2 02 01000 00 0000 151</t>
  </si>
  <si>
    <t xml:space="preserve"> Дотации бюджетам субъектов Россйиской Федерации и муниципальных образований</t>
  </si>
  <si>
    <t>2 02 01001 10 0000 151</t>
  </si>
  <si>
    <t xml:space="preserve"> Дотация бюджетам поселений на выравнивание бюджетной обеспеченности</t>
  </si>
  <si>
    <t>2 02 02000 00 0000 151</t>
  </si>
  <si>
    <t>Субсидии бюджетам бюджетной системы Российской Федерации (межбюджетные субсидии)</t>
  </si>
  <si>
    <t>2 02 02999 10 0000 151</t>
  </si>
  <si>
    <t>Прочие субсидии бюджетам поселений</t>
  </si>
  <si>
    <t>2 02 03000 00 0000 151</t>
  </si>
  <si>
    <t xml:space="preserve">Субвенции  бюджетам субъектов Россйиской Федерации и муниципальных образований </t>
  </si>
  <si>
    <t>2 02 03015 10 0000 151</t>
  </si>
  <si>
    <t>Субвенция бюджетам поселений на осуществление первичного воинского учета на территориях, где отсутствуют военные комиссариаты</t>
  </si>
  <si>
    <t>2 02 03024 10 0000 151</t>
  </si>
  <si>
    <t>Субвенции бюджетам поселений на выполнение передаваемых полномочий субъектов Российской Федерации</t>
  </si>
  <si>
    <t>2 02 04000 00 0000 000</t>
  </si>
  <si>
    <t>2 02 04012 10 0000 151</t>
  </si>
  <si>
    <t>Межбюджетные трансферты, передаваемые бюджетам поселений для компенсации дополнительных расходов. возникающих в результате решений, принятых органами власти другого уровня</t>
  </si>
  <si>
    <t>2 02 04000 00 0000 151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</si>
  <si>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</si>
  <si>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2 07 00000 00 0000 000</t>
  </si>
  <si>
    <t>Прочие безвозмездные поступления</t>
  </si>
  <si>
    <t>2 07 05030 10 0000 180</t>
  </si>
  <si>
    <t>Прочие безвозмездные поступления в бюджеты поселений</t>
  </si>
  <si>
    <t>Средства субсидии на реализацию областного закона от 14 декабря 2012 года № 95-оз «О содействии развитию на части территории муниципальных образований Ленинградской области иных форм местного самоуправления»</t>
  </si>
  <si>
    <t>2 02 02216 10 0000 151</t>
  </si>
  <si>
    <t>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</si>
  <si>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Расходы за счет средств субсидии на реализацию областного закона от 14 декабря 2012 года № 95-оз «О содействии развитию на части территории муниципальных образований Ленинградской области иных форм местного самоуправления»</t>
  </si>
  <si>
    <t>Расходы за счет средств межбюджетных трансфертов на поддержку муниципальных образований по развитию общественной инфраструктуры муниципального значения в Ленинградской области</t>
  </si>
  <si>
    <t>Приложение 1</t>
  </si>
  <si>
    <t xml:space="preserve">                                                    ИСТОЧНИКИ</t>
  </si>
  <si>
    <t xml:space="preserve">                        внутреннего финансирования дефицита бюджета</t>
  </si>
  <si>
    <t xml:space="preserve">                               МО  Лебяженское  городское  поселение</t>
  </si>
  <si>
    <t>КОД</t>
  </si>
  <si>
    <t>Наименование</t>
  </si>
  <si>
    <t>000  01 05 02 00 10 0000 000</t>
  </si>
  <si>
    <t>Изменение прочих  остатков денежных средств бюджета поселений</t>
  </si>
  <si>
    <t xml:space="preserve">                        Всего источников внутреннего финансирования</t>
  </si>
  <si>
    <t>Расходы за счет межбюджетных трансфертов</t>
  </si>
  <si>
    <t>Расходы за счет субсидии на обеспечение выплат стимулирующего характера работникам учреждений культуры</t>
  </si>
  <si>
    <t>Средства массовой информации</t>
  </si>
  <si>
    <t>Периодическая печать и издательства</t>
  </si>
  <si>
    <t>Приложение 5</t>
  </si>
  <si>
    <t xml:space="preserve">                                    ПЕРЕЧЕНЬ</t>
  </si>
  <si>
    <t xml:space="preserve">          муниципального образования Лебяженское городское поселение </t>
  </si>
  <si>
    <t>Местная администрация муниципального образования Лебяженское городское поселение муниципального образования Ломоносовский муниципальный район Ленинградской области</t>
  </si>
  <si>
    <t>1 08 04020 01 1000 110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</si>
  <si>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</si>
  <si>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1 11 07015 10 0000 120</t>
  </si>
  <si>
    <t>Доходы от перечисления части прибыли, остающейся после уплаты  налогов и иных обязательных платежей муниципальных унитарных предприятий поселения, созданных поселениями</t>
  </si>
  <si>
    <t>1 11 09045 10 0000 120</t>
  </si>
  <si>
    <t>Прочие поступления от использования имущества, находящихся в  собственности поселений  ( за исключением имущества муниципальных бюджетных и автономных учреждений , а также имущества  муниципальных унитарных предприятий, в том числе казенных)</t>
  </si>
  <si>
    <t>1 13 01995 10 0000 130</t>
  </si>
  <si>
    <t xml:space="preserve">Прочие доходы от оказания платных услуг (работ) получателями средств бюджетов поселений </t>
  </si>
  <si>
    <t>1 13 02995 10 0000 130</t>
  </si>
  <si>
    <t>Прочие доходы от  компенсации затрат государства бюджетов поселений</t>
  </si>
  <si>
    <t>1 14 01050 10 0000 410</t>
  </si>
  <si>
    <t>Доходы от продажи квартир, находящихся в собственности поселений</t>
  </si>
  <si>
    <t>1 15 02050 10 0000 140</t>
  </si>
  <si>
    <t>Платежи, взимаемые федеральными государственными органами (организациями) за выполнение определенных функций</t>
  </si>
  <si>
    <t>1 16 90050 10 0000 140</t>
  </si>
  <si>
    <t>Прочие поступления от денежных взысканий (штрафов) и иных сумм в возмещение ущерба, зачисляемые в бюджеты поселений</t>
  </si>
  <si>
    <t>1 17 01050 10 0000 180</t>
  </si>
  <si>
    <t>Невыясненные поступления , зачисляемые  в бюджеты поселений</t>
  </si>
  <si>
    <t>Прочие неналоговые  доходы бюджетов поселений</t>
  </si>
  <si>
    <t>Дотация бюджетам поселений на выравнивание бюджетной обеспеченности</t>
  </si>
  <si>
    <t>202 02077 10 0000 151</t>
  </si>
  <si>
    <t>202 02999 10 0000 151</t>
  </si>
  <si>
    <t>Субвенции бюджетам поселений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</si>
  <si>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субектов Российской Федерации</t>
  </si>
  <si>
    <t xml:space="preserve">2 02 04012 10 0000 151 </t>
  </si>
  <si>
    <t xml:space="preserve">2 02 04999 10 0000 151 </t>
  </si>
  <si>
    <t>Прочие межбюджетные трансферты, передаваемые бюджетам поселений</t>
  </si>
  <si>
    <t>208 05000 10 0000 151</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</si>
  <si>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t>
  </si>
  <si>
    <t>2 19 05000 10 0000 151</t>
  </si>
  <si>
    <t>Возврат остатков субсидий, субвенций и иных межбюджетных трансфертов, имеющих целевое назначение, прошлых лет из бюджетов поселений</t>
  </si>
  <si>
    <t>1 14 02052 10 0000 410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</si>
  <si>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</si>
  <si>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1 14 02053 10 0000 410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</si>
  <si>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</si>
  <si>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1 16 33050 10 0000 140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</si>
  <si>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</si>
  <si>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202 02216 10 0000 151</t>
  </si>
  <si>
    <t xml:space="preserve">207 05030 10 0000 180 </t>
  </si>
  <si>
    <t>Передача полномочий из бюджета МО Лебяженское городское поселение   в бюджет МО Ломоносовский муниципальный район</t>
  </si>
  <si>
    <t>Получатель субвенции</t>
  </si>
  <si>
    <t>131-ФЗ, ст.14, пункт, подпункт</t>
  </si>
  <si>
    <t>Наименование передаваемого полномочия</t>
  </si>
  <si>
    <t>Администрация МО Ломоносовский муниципальный район Комитет финансов</t>
  </si>
  <si>
    <t>Исполнение бюджета поселения и контроль за исполнение бюджета</t>
  </si>
  <si>
    <t xml:space="preserve">Администрация МО Ломоносовский муниципальный район  Комитет ГО ЧС </t>
  </si>
  <si>
    <t>Полномочия по ГО ЧС</t>
  </si>
  <si>
    <t xml:space="preserve">Администрация МО Ломоносовский муниципальный район </t>
  </si>
  <si>
    <t>Полномочия контрольно-счетного органа</t>
  </si>
  <si>
    <t>Всего:</t>
  </si>
  <si>
    <t xml:space="preserve">                                                       на 2015 год</t>
  </si>
  <si>
    <t xml:space="preserve">  на 2015 год</t>
  </si>
  <si>
    <t xml:space="preserve">                              в 2015 году</t>
  </si>
  <si>
    <t>на 2015 год</t>
  </si>
  <si>
    <t>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Лебяженское городское поселение</t>
  </si>
  <si>
    <t>Подпрограмма "Жилье для молодежи"</t>
  </si>
  <si>
    <t>Муниципальная программа "Развитие МО Лебяженское городское поселение на период 2015-2020 годы"</t>
  </si>
  <si>
    <t>Подпрограмма "Комплексное развитие системы жилищно-коммунального хозяйства и коммунальной инфраструктуры МО Лебяженское городское поселение"</t>
  </si>
  <si>
    <t>Подпрограмма "Развитие улично-дорожной сети МО Лебяженское городское поселение"</t>
  </si>
  <si>
    <t>Расходы дорожного фонда в рамках подпрограммы  "Развитие улично-дорожной сети МО Лебяженское городское поселение"</t>
  </si>
  <si>
    <t>Подпрограмма "Мероприятия в области землеустройства, архитектуры и градостроительства МО Лебяженское городское поселение"</t>
  </si>
  <si>
    <t>Подпрограмма "Благоустройство территории  МО Лебяженское городское поселение"</t>
  </si>
  <si>
    <t>Подпрограмма "Развитие молодежной политики, физической культуры и спорта в МО Лебяженское городское поселение"</t>
  </si>
  <si>
    <t>Непрограммные направления деятельности органов местного самоуправления</t>
  </si>
  <si>
    <t>Обеспечение деятельности депутатов представительного органа  муниципального образования</t>
  </si>
  <si>
    <t xml:space="preserve">Мероприятия в рамках  полномочий органов  местного самоуправления </t>
  </si>
  <si>
    <t>Мероприятия по обслуживанию объектов коммунального хозяйства, находящихся в муниципальной собственности</t>
  </si>
  <si>
    <t>9900022</t>
  </si>
  <si>
    <t>Прочие поступления от денежных взысканий (штрафов) и иных сумм в возмещение ущерба</t>
  </si>
  <si>
    <t>Приложение 4</t>
  </si>
  <si>
    <t>НОРМАТИВЫ</t>
  </si>
  <si>
    <t>распределения доходов, поступающих в бюджет</t>
  </si>
  <si>
    <t xml:space="preserve">  МО  Лебяженское  городское  поселение</t>
  </si>
  <si>
    <t>Наименование дохода</t>
  </si>
  <si>
    <t>В ЧАСТИ ДОХОДОВ ОТ ОКАЗАНИЯ ПЛАТНЫХ УСЛУГ</t>
  </si>
  <si>
    <t>Прочие доходы от оказания платных услуг (работ) получателями средств бюджетов поселений</t>
  </si>
  <si>
    <t>В ЧАСТИ ДОХОДОВ ОТ ПОСТУПЛЕНИЯ АДМИНИСТРАТИВНЫХ ПЛАТЕЖЕЙ И СБОРОВ</t>
  </si>
  <si>
    <t>Платежи взимаемые органами управления (организациями) поселений за выполнение определенных функций</t>
  </si>
  <si>
    <t>В ЧАСТИ ПРОЧИХ НЕНАЛОГОВЫХ ДОХОДОВ</t>
  </si>
  <si>
    <t>Невыясненные поступления, зачисляемые в бюджеты муниципальных районов</t>
  </si>
  <si>
    <t xml:space="preserve">                                                                                   Приложение  6</t>
  </si>
  <si>
    <t xml:space="preserve">                                                                                  к Решению Совета депутатов</t>
  </si>
  <si>
    <t xml:space="preserve">                                                                            МО Лебяженское  городское поселение</t>
  </si>
  <si>
    <t xml:space="preserve">                                                                             от " 13 " декабря 2012    г.      №  35</t>
  </si>
  <si>
    <t>Приложение 6</t>
  </si>
  <si>
    <t xml:space="preserve">         Перечень главных администраторов источников внутреннего финансирования дефицита бюджета МО Лебяженское городское поселение</t>
  </si>
  <si>
    <t>Наименование главного администратора и источников внутреннего  финансирования дефицита бюджета МО Лебяженское городское поселение</t>
  </si>
  <si>
    <t>главного администратора</t>
  </si>
  <si>
    <t>источников внутреннего финансирования дефицита бюджета МО Лебяженское городское поселение</t>
  </si>
  <si>
    <t>01 05 02 01 10 0000 510</t>
  </si>
  <si>
    <t>Увеличение прочих остатков денежных средств бюджета поселений</t>
  </si>
  <si>
    <t>01 05 02 01 10 0000 610</t>
  </si>
  <si>
    <t>Уменьшение прочих остатков денежных средств бюджета поселений</t>
  </si>
  <si>
    <t>1 17 05050 10 0000 180</t>
  </si>
  <si>
    <t>240</t>
  </si>
  <si>
    <t>расходов бюджета муниципального образования Лебяженское городское поселение</t>
  </si>
  <si>
    <t>Приложение 9</t>
  </si>
  <si>
    <t>Расходы на выплаты персоналу государственных (муниципальных) органов</t>
  </si>
  <si>
    <t>Реализация функций и полномочий  органов местного самоуправления в рамках непрограммных направлений деятельности</t>
  </si>
  <si>
    <t>Иные закупки товаров, работ и услуг для обеспечения государственных (муниципальных) нужд</t>
  </si>
  <si>
    <t>Публичные нормативные социальные выплаты гражданам</t>
  </si>
  <si>
    <t xml:space="preserve">Расходы на доплаты к пенсиям </t>
  </si>
  <si>
    <t>Расходы на выплаты персоналу казенных учреждений</t>
  </si>
  <si>
    <t>2015         (тысяч рублей)</t>
  </si>
  <si>
    <t>2016              (тысяч рублей)</t>
  </si>
  <si>
    <t>2017              (тысяч рублей)</t>
  </si>
  <si>
    <t>2016         (тысяч рублей)</t>
  </si>
  <si>
    <t>2017         (тысяч рублей)</t>
  </si>
  <si>
    <t xml:space="preserve">           на плановый период 2016 и 2017 года </t>
  </si>
  <si>
    <t xml:space="preserve">  на плановый период 2016 и 2017 года</t>
  </si>
  <si>
    <t>Приложение 1/1</t>
  </si>
  <si>
    <t xml:space="preserve">                      и коды  главных администраторов доходов  местного бюджета </t>
  </si>
  <si>
    <t xml:space="preserve">  на плановый период 2016 и 2017 годов</t>
  </si>
  <si>
    <t>2015             (тысяч рублей)</t>
  </si>
  <si>
    <t>2016             (тысяч рублей)</t>
  </si>
  <si>
    <t>2017             (тысяч рублей)</t>
  </si>
  <si>
    <t>на плановый период 2016 и 2017 годов</t>
  </si>
  <si>
    <t xml:space="preserve">                             МО Лебяженское городское поселение</t>
  </si>
  <si>
    <t>Межбюджетные трансферты по передаче полномочий контрольно-счетного органа</t>
  </si>
  <si>
    <t>Межбюджетные трансферты по передаче полномочий</t>
  </si>
  <si>
    <t>Межбюджетные трансферты по передаче полномочий  по исполнению и контролю за исполнением бюджета поселений</t>
  </si>
  <si>
    <t>Норматив в процентах</t>
  </si>
  <si>
    <t xml:space="preserve">  на 2015 год и на плановый период 2016 и 2017 годов.</t>
  </si>
  <si>
    <t xml:space="preserve">                          МО Лебяженское городское поселение</t>
  </si>
  <si>
    <t xml:space="preserve"> Дотации бюджетам поселений на выравнивание бюджетной обеспеченности</t>
  </si>
  <si>
    <t>2017          (тысяч рублей)</t>
  </si>
  <si>
    <t>2 02 01003 10 0000 151</t>
  </si>
  <si>
    <t>Дотации бюджетам поселений на поддержку мер по обеспечению сбалансированности бюджетов</t>
  </si>
  <si>
    <t>Муниципальная программа "Устойчивое развитие МО Лебяженское городское поселение на период 2015-2020 годы"</t>
  </si>
  <si>
    <t>Подпрограмма "Обеспечение первичных мер пожарной безопасности на территории МО Лебяженское городское поселение"</t>
  </si>
  <si>
    <t>Муниципальная программа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t>
  </si>
  <si>
    <t>Муниципальная программа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2015-2017годы"</t>
  </si>
  <si>
    <t xml:space="preserve">Мероприятия на социальные выплаты гражданам за счет средств бюджета МО Лебяженское городское поселение по подпрограмме "Жилье для молодежи"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 </t>
  </si>
  <si>
    <t>Подпрограмма "Поддержка граждан, нуждающихся в улучшении жилищных условий, на основе принципов ипотечного кредитования в Ленинградской области"</t>
  </si>
  <si>
    <t>Мероприятия по содержанию имущества в рамках подпрограммы  "Комплексное развитие системы жилищно-коммунального хозяйства и коммунальной инфраструктуры МО Лебяженское городское поселение" по муниципальной программе "Устойчивое развитие територии МО Лебяженское городское поселение на период 2015-2020 годы"</t>
  </si>
  <si>
    <t>Мероприятия по обслуживанию объектов коммунального хозяйства в рамках подпрограммы  "Комплексное развитие системы жилищно-коммунального хозяйства и коммунальной инфраструктуры МО Лебяженское городское поселение" по муниципальной программе "Устойчивое развитие територии МО Лебяженское городское поселение на период 2015-2020 годы"</t>
  </si>
  <si>
    <t>Ремонт автомобильных дорог общего пользования местного значения, включая проезды к дворовым территориям многоквартирных домов, разработка проетно-сметной документации, паспортизация в рамках подпрограммы  "Развитие улично-дорожной сети МО Лебяженское городское поселение" по муниципальной программе "Устойчивое развитие територии МО Лебяженское городское поселение на период 2015-2020 годы"</t>
  </si>
  <si>
    <t>Мероприятия по обустройству и содержанию пешеходных зон и автомобильных дорог общего пользования местного значения, включая проезды к дворовым территориям многоквартирных домов в рамках подпрограммы  "Развитие улично-дорожной сети МО Лебяженское городское поселение" по муниципальной программе "Устойчивое развитие територии МО Лебяженское городское поселение на период 2015-2020 годы"</t>
  </si>
  <si>
    <t>Мероприятия по паспортизации имущества МО Лебяженское городское поселение в рамках подпрограммы "Мероприятия в области землеустройства, архитектуры и градостроительства МО Лебяженское городское поселение" по муниципальной программе "Устойчивое развитие територии МО Лебяженское городское поселение на период 2015-2020 годы"</t>
  </si>
  <si>
    <t>Мероприятия по уличному освещению по подпрограмме "Благоустройство территории  МО Лебяженское городское поселение" по муниципальной программе "Устойчивое развитие територии МО Лебяженское городское поселение на период 2015-2020 годы"</t>
  </si>
  <si>
    <t>Мероприятия по организации системы сбора и удаления ТКО, ТБО и КГО по подпрограмме "Благоустройство территории  МО Лебяженское городское поселение" по муниципальной программе "Устойчивое развитие територии МО Лебяженское городское поселение на период 2015-2020 годы"</t>
  </si>
  <si>
    <t>Мероприятия по озеленению и уборке аварийных деревьев и кустарников по подпрограмме "Благоустройство территории  МО Лебяженское городское поселение" по муниципальной программе "Устойчивое развитие територии МО Лебяженское городское поселение на период 2015-2020 годы"</t>
  </si>
  <si>
    <t>Мероприятия по содержанию мест захоронения по подпрограмме "Благоустройство территории  МО Лебяженское городское поселение" по муниципальной программе "Устойчивое развитие територии МО Лебяженское городское поселение на период 2015-2020 годы"</t>
  </si>
  <si>
    <t>Мероприятия по содержанию и обустройству территории поселения элементами малых архитектурных форм, детскими и спортивными игровыми комплексами по подпрограмме "Благоустройство территории  МО Лебяженское городское поселение" по муниципальной программе "Устойчивое развитие територии МО Лебяженское городское поселение на период 2015-2020 годы"</t>
  </si>
  <si>
    <t>Мероприятия по поддержке местных инициатив граждан,  по развитию части территорий муниципального образования в рамках подпрограммы "Благоустройство территории  МО Лебяженское городское поселение"  по муниципальной программе "Устойчивое развитие територии МО Лебяженское городское поселение на период 2015-2020 годы"</t>
  </si>
  <si>
    <t>Расходы на мероприятия в рамках подпрограммы  "Развитие молодежной политики, физической культуры и спорта в МО Лебяженское городское поселение"по муниципальной программе "Устойчивое развитие територии МО Лебяженское городское поселение на период 2015-2020 годы"</t>
  </si>
  <si>
    <t xml:space="preserve"> Организация культурно-массовых мероприятий и праздников в рамках подпрограммы  "Создание условий для организации досуга и обеспечение жилетей МО Лебяженское городское поселение услугами организаций культуры  на 2015-2020 годы"  по муниципальной программе "Устойчивое развитие територии МО Лебяженское городское поселение на период 2015-2020 годы"</t>
  </si>
  <si>
    <t>Мероприятия по обучению, проведению работы с населением, оснащению территорий общего пользования первичными средствами тушения пожаров и противопожарным инвентарем, наглядной агитацией в рамках подпрограммы "Обеспечение первичных мер пожарной безопасности на территории МО Лебяженское городское поселение" муниципальной программы "Устойчивое развитие территории МО Лебяженское городское поселение на период 2015-2020 годы"</t>
  </si>
  <si>
    <t xml:space="preserve"> на 2015 год.</t>
  </si>
  <si>
    <t>Субсидии бюджетам поселений на софинансирование капитальных вложений в объекты муниципальной собственности</t>
  </si>
  <si>
    <t>1 16 000000 00 0000 000</t>
  </si>
  <si>
    <t>Прочие мероприятия в рамках полномочий органов местного самоуправления</t>
  </si>
  <si>
    <t>Обеспечение деятельности аппаратов органов местного самоуправления</t>
  </si>
  <si>
    <t>Обеспечение выполнения полномочий по осуществлению первичного воинского учета на территориях, где отсутствуют военные комисариаты</t>
  </si>
  <si>
    <t>Обеспечение выполнения отдельных государственных полномочий Ленинградской области в сфере административных правоотношений</t>
  </si>
  <si>
    <t>Реализация мероприятий за счет средств резервного фонда</t>
  </si>
  <si>
    <t>Муниципальная программа "Устойчивое развитие территории МО Лебяженское городское поселение на период 2015-2020 годы"</t>
  </si>
  <si>
    <t>Мероприятия на социальные выплаты гражданам за счет средств бюджета МО Лебяженское городское поселение по подпрограмме "Поддержка граждан, нуждающихся в улучшении жилищных условий, на основе принципов ипотечного кредитования в Ленинградской областит"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t>
  </si>
  <si>
    <t>Расходы на обеспечение деятельности казенных учреждений в рамках подпрограммы"Создание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територии МО Лебяженское городское поселение на период 2015-2020 годы"</t>
  </si>
  <si>
    <t xml:space="preserve">Подпрограмма "Создание условий для организации досуга и обеспечение жителей МО Лебяженское городское поселение услугами организаций культуры  на 2015-2020 годы"  </t>
  </si>
  <si>
    <t>Мероприятия по организации отдыха и занятости подростков и молодежи в каникулярное время  в рамках подпрограммы  "Создание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територии МО Лебяженское городское поселение на период 2015-2020 годы"</t>
  </si>
  <si>
    <t xml:space="preserve"> Организация культурно-массовых мероприятий и праздников в рамках подпрограммы  "Создание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територии МО Лебяженское городское поселение на период 2015-2020 годы"</t>
  </si>
  <si>
    <t>Межбюджетные трансферты по передаче полномочий  на участие в предупреждении и ликвидации последствий чрезвычайных ситуаций в границах поселений; участие в в профилактике терроризма и экстремизма, а также в минимизации и (или) ликвидации последствий проявлений иерроризма и экстремизма в границах поселений</t>
  </si>
  <si>
    <t>Мероприятия по обслуживанию объектов жилищного хозяйства, находящихся в муниципальной собственности</t>
  </si>
  <si>
    <t>Социальные выплаты гражданам, кроме публичных нормативных социальных выплат</t>
  </si>
  <si>
    <t>Приложение 2/1</t>
  </si>
  <si>
    <t>Приложение 3/1</t>
  </si>
  <si>
    <t>Приложение 7/1</t>
  </si>
  <si>
    <t>Приложение 8/1</t>
  </si>
  <si>
    <t xml:space="preserve">  от "10 " декабря 2014г.  № 24</t>
  </si>
  <si>
    <t xml:space="preserve">от "10 " декабря 2014г.  №24 </t>
  </si>
  <si>
    <t>от "10 " декабря 2014г.  № 24</t>
  </si>
  <si>
    <t xml:space="preserve">   от "10 " декабря 2014г.  № 24</t>
  </si>
  <si>
    <t xml:space="preserve"> от "10 " декабря 2014г.  № 24</t>
  </si>
  <si>
    <t>Расходы на обеспечение деятельности казенных учреждений по библиотечному обслуживанию населения МО Лебяженское городское поселение в рамках подпрограммы "Создание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територии МО Лебяженское городское поселение на период 2015-2020 годы"</t>
  </si>
  <si>
    <t>Прочие расходы в рамках полномочий органов местного самоуправления</t>
  </si>
  <si>
    <t xml:space="preserve">от "28 " января 2015г.  №   </t>
  </si>
  <si>
    <t xml:space="preserve">от "28 " января 2015г.  № </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</si>
</sst>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00000"/>
    <numFmt numFmtId="181" formatCode="0.000000"/>
    <numFmt numFmtId="182" formatCode="0.00000"/>
    <numFmt numFmtId="183" formatCode="0.0000"/>
    <numFmt numFmtId="184" formatCode="0.000"/>
    <numFmt numFmtId="185" formatCode="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_(&quot;$&quot;* #,##0.00_);_(&quot;$&quot;* \(#,##0.00\);_(&quot;$&quot;* &quot;-&quot;??_);_(@_)"/>
    <numFmt numFmtId="191" formatCode="_(&quot;$&quot;* #,##0_);_(&quot;$&quot;* \(#,##0\);_(&quot;$&quot;* &quot;-&quot;_);_(@_)"/>
    <numFmt numFmtId="192" formatCode="_(* #,##0.00_);_(* \(#,##0.00\);_(* &quot;-&quot;??_);_(@_)"/>
    <numFmt numFmtId="193" formatCode="_(* #,##0_);_(* \(#,##0\);_(* &quot;-&quot;_);_(@_)"/>
    <numFmt numFmtId="194" formatCode="mmm/yyyy"/>
    <numFmt numFmtId="195" formatCode="_-* #,##0.0_р_._-;\-* #,##0.0_р_._-;_-* &quot;-&quot;??_р_._-;_-@_-"/>
    <numFmt numFmtId="196" formatCode="_-* #,##0_р_._-;\-* #,##0_р_._-;_-* &quot;-&quot;??_р_._-;_-@_-"/>
    <numFmt numFmtId="197" formatCode="#,##0_р_.;[Red]#,##0_р_."/>
    <numFmt numFmtId="198" formatCode="0;[Red]0"/>
    <numFmt numFmtId="199" formatCode="0;[Black]0"/>
    <numFmt numFmtId="200" formatCode="0000"/>
    <numFmt numFmtId="201" formatCode="000"/>
    <numFmt numFmtId="202" formatCode="_-* #,##0.000_р_._-;\-* #,##0.000_р_._-;_-* &quot;-&quot;??_р_._-;_-@_-"/>
    <numFmt numFmtId="203" formatCode=";;"/>
    <numFmt numFmtId="204" formatCode="0000000"/>
    <numFmt numFmtId="205" formatCode="#,##0.0"/>
    <numFmt numFmtId="206" formatCode="[$-FC19]d\ mmmm\ yyyy\ &quot;г.&quot;"/>
    <numFmt numFmtId="207" formatCode="?"/>
    <numFmt numFmtId="208" formatCode="#,##0.0000"/>
  </numFmts>
  <fonts count="35">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MS Sans Serif"/>
      <family val="2"/>
    </font>
    <font>
      <sz val="10"/>
      <name val="MS Sans Serif"/>
      <family val="2"/>
    </font>
    <font>
      <u val="single"/>
      <sz val="10"/>
      <color indexed="14"/>
      <name val="MS Sans Serif"/>
      <family val="2"/>
    </font>
    <font>
      <sz val="8"/>
      <name val="MS Sans Serif"/>
      <family val="2"/>
    </font>
    <font>
      <sz val="12"/>
      <name val="Times New Roman"/>
      <family val="1"/>
    </font>
    <font>
      <b/>
      <sz val="12"/>
      <name val="Times New Roman"/>
      <family val="1"/>
    </font>
    <font>
      <sz val="12"/>
      <color indexed="8"/>
      <name val="Times New Roman"/>
      <family val="1"/>
    </font>
    <font>
      <sz val="12"/>
      <color indexed="10"/>
      <name val="Times New Roman"/>
      <family val="1"/>
    </font>
    <font>
      <b/>
      <sz val="13"/>
      <name val="Times New Roman"/>
      <family val="1"/>
    </font>
    <font>
      <b/>
      <sz val="10"/>
      <name val="Arial Cyr"/>
      <family val="0"/>
    </font>
    <font>
      <u val="single"/>
      <sz val="12"/>
      <name val="Times New Roman"/>
      <family val="1"/>
    </font>
    <font>
      <sz val="11"/>
      <name val="Times New Roman"/>
      <family val="1"/>
    </font>
    <font>
      <sz val="14"/>
      <name val="Times New Roman"/>
      <family val="1"/>
    </font>
    <font>
      <sz val="10"/>
      <name val="Times New Roman"/>
      <family val="1"/>
    </font>
    <font>
      <b/>
      <i/>
      <sz val="12"/>
      <color indexed="8"/>
      <name val="Times New Roman"/>
      <family val="1"/>
    </font>
    <font>
      <b/>
      <sz val="12"/>
      <color indexed="8"/>
      <name val="Times New Roman"/>
      <family val="1"/>
    </font>
    <font>
      <sz val="11"/>
      <color theme="1"/>
      <name val="Calibri"/>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medium"/>
      <top style="medium"/>
      <bottom style="thin"/>
    </border>
    <border>
      <left style="medium"/>
      <right style="medium"/>
      <top style="medium"/>
      <bottom>
        <color indexed="63"/>
      </bottom>
    </border>
    <border>
      <left>
        <color indexed="63"/>
      </left>
      <right>
        <color indexed="63"/>
      </right>
      <top style="medium"/>
      <bottom>
        <color indexed="63"/>
      </bottom>
    </border>
    <border>
      <left style="thin"/>
      <right style="medium"/>
      <top>
        <color indexed="63"/>
      </top>
      <bottom style="medium"/>
    </border>
    <border>
      <left style="thin"/>
      <right style="thin"/>
      <top style="thin"/>
      <bottom style="thin"/>
    </border>
    <border>
      <left style="thin"/>
      <right style="medium"/>
      <top style="medium"/>
      <bottom>
        <color indexed="63"/>
      </bottom>
    </border>
    <border>
      <left style="medium"/>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style="medium"/>
      <right style="medium"/>
      <top style="medium"/>
      <bottom style="medium"/>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medium"/>
    </border>
    <border>
      <left style="medium"/>
      <right style="medium"/>
      <top>
        <color indexed="63"/>
      </top>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thin"/>
      <top style="thin"/>
      <bottom style="medium"/>
    </border>
    <border>
      <left>
        <color indexed="63"/>
      </left>
      <right style="medium"/>
      <top>
        <color indexed="63"/>
      </top>
      <bottom>
        <color indexed="63"/>
      </bottom>
    </border>
    <border>
      <left>
        <color indexed="63"/>
      </left>
      <right style="medium"/>
      <top style="medium"/>
      <bottom style="medium"/>
    </border>
    <border>
      <left style="medium"/>
      <right style="medium"/>
      <top style="medium"/>
      <bottom style="thin"/>
    </border>
    <border>
      <left>
        <color indexed="63"/>
      </left>
      <right style="medium"/>
      <top>
        <color indexed="63"/>
      </top>
      <bottom style="medium"/>
    </border>
    <border>
      <left style="medium"/>
      <right>
        <color indexed="63"/>
      </right>
      <top style="thin"/>
      <bottom style="thin"/>
    </border>
    <border>
      <left style="thin"/>
      <right>
        <color indexed="63"/>
      </right>
      <top style="thin"/>
      <bottom style="thin"/>
    </border>
    <border>
      <left style="medium"/>
      <right>
        <color indexed="63"/>
      </right>
      <top style="thin"/>
      <bottom style="medium"/>
    </border>
    <border>
      <left style="medium"/>
      <right>
        <color indexed="63"/>
      </right>
      <top>
        <color indexed="63"/>
      </top>
      <bottom style="thin"/>
    </border>
    <border>
      <left style="thin"/>
      <right>
        <color indexed="63"/>
      </right>
      <top style="thin"/>
      <bottom style="medium"/>
    </border>
    <border>
      <left style="medium"/>
      <right style="medium"/>
      <top style="thin"/>
      <bottom style="thin"/>
    </border>
    <border>
      <left style="medium"/>
      <right style="medium"/>
      <top style="thin"/>
      <bottom style="medium"/>
    </border>
    <border>
      <left style="medium"/>
      <right style="thin"/>
      <top>
        <color indexed="63"/>
      </top>
      <bottom style="thin"/>
    </border>
    <border>
      <left style="thin"/>
      <right style="medium"/>
      <top>
        <color indexed="63"/>
      </top>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color indexed="63"/>
      </right>
      <top>
        <color indexed="63"/>
      </top>
      <bottom style="thin"/>
    </border>
    <border>
      <left style="thin"/>
      <right style="medium"/>
      <top style="thin"/>
      <bottom>
        <color indexed="63"/>
      </bottom>
    </border>
    <border>
      <left>
        <color indexed="63"/>
      </left>
      <right style="thin"/>
      <top style="thin"/>
      <bottom style="thin"/>
    </border>
    <border>
      <left style="thin"/>
      <right style="thin"/>
      <top style="thin"/>
      <bottom>
        <color indexed="63"/>
      </bottom>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7" borderId="1" applyNumberFormat="0" applyAlignment="0" applyProtection="0"/>
    <xf numFmtId="0" fontId="4" fillId="14" borderId="2" applyNumberFormat="0" applyAlignment="0" applyProtection="0"/>
    <xf numFmtId="0" fontId="5" fillId="14" borderId="1" applyNumberFormat="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15" borderId="7" applyNumberFormat="0" applyAlignment="0" applyProtection="0"/>
    <xf numFmtId="0" fontId="11" fillId="0" borderId="0" applyNumberFormat="0" applyFill="0" applyBorder="0" applyAlignment="0" applyProtection="0"/>
    <xf numFmtId="0" fontId="12" fillId="7" borderId="0" applyNumberFormat="0" applyBorder="0" applyAlignment="0" applyProtection="0"/>
    <xf numFmtId="0" fontId="0" fillId="0" borderId="0">
      <alignment/>
      <protection/>
    </xf>
    <xf numFmtId="0" fontId="34" fillId="0" borderId="0">
      <alignment/>
      <protection/>
    </xf>
    <xf numFmtId="0" fontId="0" fillId="0" borderId="0">
      <alignment/>
      <protection/>
    </xf>
    <xf numFmtId="0" fontId="19" fillId="0" borderId="0">
      <alignment/>
      <protection/>
    </xf>
    <xf numFmtId="0" fontId="20" fillId="0" borderId="0" applyNumberFormat="0" applyFill="0" applyBorder="0" applyAlignment="0" applyProtection="0"/>
    <xf numFmtId="0" fontId="13" fillId="16" borderId="0" applyNumberFormat="0" applyBorder="0" applyAlignment="0" applyProtection="0"/>
    <xf numFmtId="0" fontId="14"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7" borderId="0" applyNumberFormat="0" applyBorder="0" applyAlignment="0" applyProtection="0"/>
  </cellStyleXfs>
  <cellXfs count="294">
    <xf numFmtId="0" fontId="0" fillId="0" borderId="0" xfId="0" applyAlignment="1">
      <alignment/>
    </xf>
    <xf numFmtId="0" fontId="22" fillId="0" borderId="0" xfId="56" applyFont="1">
      <alignment/>
      <protection/>
    </xf>
    <xf numFmtId="205" fontId="22" fillId="0" borderId="0" xfId="56" applyNumberFormat="1" applyFont="1" applyBorder="1" applyAlignment="1">
      <alignment horizontal="center" vertical="top" wrapText="1"/>
      <protection/>
    </xf>
    <xf numFmtId="0" fontId="22" fillId="0" borderId="0" xfId="56" applyFont="1" applyAlignment="1">
      <alignment vertical="top" wrapText="1"/>
      <protection/>
    </xf>
    <xf numFmtId="0" fontId="22" fillId="0" borderId="0" xfId="56" applyFont="1" applyAlignment="1">
      <alignment horizontal="center" vertical="top" wrapText="1"/>
      <protection/>
    </xf>
    <xf numFmtId="0" fontId="22" fillId="0" borderId="0" xfId="56" applyFont="1" applyBorder="1" applyAlignment="1">
      <alignment horizontal="center" vertical="top" wrapText="1"/>
      <protection/>
    </xf>
    <xf numFmtId="0" fontId="22" fillId="0" borderId="0" xfId="56" applyFont="1" applyBorder="1" applyAlignment="1">
      <alignment horizontal="left" vertical="top" wrapText="1"/>
      <protection/>
    </xf>
    <xf numFmtId="200" fontId="22" fillId="0" borderId="0" xfId="56" applyNumberFormat="1" applyFont="1" applyBorder="1" applyAlignment="1">
      <alignment horizontal="center" vertical="top" wrapText="1"/>
      <protection/>
    </xf>
    <xf numFmtId="0" fontId="22" fillId="0" borderId="0" xfId="56" applyFont="1" applyAlignment="1">
      <alignment/>
      <protection/>
    </xf>
    <xf numFmtId="49" fontId="22" fillId="0" borderId="0" xfId="56" applyNumberFormat="1" applyFont="1">
      <alignment/>
      <protection/>
    </xf>
    <xf numFmtId="205" fontId="22" fillId="0" borderId="10" xfId="56" applyNumberFormat="1" applyFont="1" applyBorder="1" applyAlignment="1">
      <alignment horizontal="center" vertical="top" wrapText="1"/>
      <protection/>
    </xf>
    <xf numFmtId="0" fontId="22" fillId="0" borderId="0" xfId="0" applyFont="1" applyAlignment="1">
      <alignment/>
    </xf>
    <xf numFmtId="0" fontId="22" fillId="0" borderId="0" xfId="0" applyFont="1" applyFill="1" applyAlignment="1">
      <alignment/>
    </xf>
    <xf numFmtId="0" fontId="22" fillId="0" borderId="11" xfId="0" applyFont="1" applyBorder="1" applyAlignment="1">
      <alignment wrapText="1"/>
    </xf>
    <xf numFmtId="0" fontId="22" fillId="0" borderId="12" xfId="0" applyFont="1" applyBorder="1" applyAlignment="1">
      <alignment/>
    </xf>
    <xf numFmtId="0" fontId="22" fillId="0" borderId="0" xfId="0" applyFont="1" applyBorder="1" applyAlignment="1">
      <alignment horizontal="center" vertical="center"/>
    </xf>
    <xf numFmtId="0" fontId="22" fillId="0" borderId="13" xfId="0" applyFont="1" applyBorder="1" applyAlignment="1">
      <alignment horizontal="center"/>
    </xf>
    <xf numFmtId="0" fontId="22" fillId="0" borderId="0" xfId="0" applyFont="1" applyBorder="1" applyAlignment="1">
      <alignment/>
    </xf>
    <xf numFmtId="0" fontId="22" fillId="0" borderId="14" xfId="0" applyFont="1" applyBorder="1" applyAlignment="1">
      <alignment/>
    </xf>
    <xf numFmtId="185" fontId="23" fillId="0" borderId="15" xfId="0" applyNumberFormat="1" applyFont="1" applyBorder="1" applyAlignment="1">
      <alignment/>
    </xf>
    <xf numFmtId="0" fontId="23" fillId="0" borderId="14" xfId="0" applyFont="1" applyBorder="1" applyAlignment="1">
      <alignment/>
    </xf>
    <xf numFmtId="185" fontId="23" fillId="0" borderId="14" xfId="0" applyNumberFormat="1" applyFont="1" applyBorder="1" applyAlignment="1">
      <alignment/>
    </xf>
    <xf numFmtId="0" fontId="23" fillId="0" borderId="0" xfId="0" applyFont="1" applyAlignment="1">
      <alignment horizontal="center" vertical="center"/>
    </xf>
    <xf numFmtId="0" fontId="23" fillId="0" borderId="0" xfId="0" applyFont="1" applyAlignment="1">
      <alignment horizontal="center" vertical="center" wrapText="1"/>
    </xf>
    <xf numFmtId="0" fontId="22" fillId="0" borderId="11" xfId="0" applyFont="1" applyBorder="1" applyAlignment="1">
      <alignment horizontal="center" vertical="center" wrapText="1"/>
    </xf>
    <xf numFmtId="0" fontId="22" fillId="0" borderId="16" xfId="0" applyFont="1" applyBorder="1" applyAlignment="1">
      <alignment horizontal="center" vertical="center"/>
    </xf>
    <xf numFmtId="0" fontId="22" fillId="0" borderId="17" xfId="0" applyFont="1" applyBorder="1" applyAlignment="1">
      <alignment/>
    </xf>
    <xf numFmtId="0" fontId="22" fillId="0" borderId="18" xfId="0" applyFont="1" applyBorder="1" applyAlignment="1">
      <alignment/>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3" fillId="0" borderId="11" xfId="0" applyFont="1" applyBorder="1" applyAlignment="1">
      <alignment horizontal="left" vertical="center"/>
    </xf>
    <xf numFmtId="0" fontId="23" fillId="0" borderId="12" xfId="0" applyFont="1" applyBorder="1" applyAlignment="1">
      <alignment horizontal="left" vertical="top"/>
    </xf>
    <xf numFmtId="0" fontId="22" fillId="0" borderId="21" xfId="0" applyFont="1" applyBorder="1" applyAlignment="1">
      <alignment horizontal="left" vertical="center"/>
    </xf>
    <xf numFmtId="185" fontId="22" fillId="0" borderId="22" xfId="0" applyNumberFormat="1" applyFont="1" applyFill="1" applyBorder="1" applyAlignment="1">
      <alignment/>
    </xf>
    <xf numFmtId="185" fontId="22" fillId="0" borderId="22" xfId="0" applyNumberFormat="1" applyFont="1" applyBorder="1" applyAlignment="1">
      <alignment/>
    </xf>
    <xf numFmtId="0" fontId="24" fillId="0" borderId="21" xfId="0" applyFont="1" applyBorder="1" applyAlignment="1">
      <alignment horizontal="left" vertical="center"/>
    </xf>
    <xf numFmtId="0" fontId="23" fillId="0" borderId="21" xfId="0" applyFont="1" applyBorder="1" applyAlignment="1">
      <alignment horizontal="left" vertical="center"/>
    </xf>
    <xf numFmtId="0" fontId="23" fillId="0" borderId="0" xfId="0" applyFont="1" applyBorder="1" applyAlignment="1">
      <alignment horizontal="left" vertical="top"/>
    </xf>
    <xf numFmtId="185" fontId="23" fillId="0" borderId="22" xfId="0" applyNumberFormat="1" applyFont="1" applyBorder="1" applyAlignment="1">
      <alignment/>
    </xf>
    <xf numFmtId="0" fontId="22" fillId="0" borderId="23" xfId="0" applyFont="1" applyBorder="1" applyAlignment="1">
      <alignment vertical="center"/>
    </xf>
    <xf numFmtId="185" fontId="23" fillId="0" borderId="24" xfId="0" applyNumberFormat="1" applyFont="1" applyBorder="1" applyAlignment="1">
      <alignment/>
    </xf>
    <xf numFmtId="185" fontId="22" fillId="0" borderId="0" xfId="0" applyNumberFormat="1" applyFont="1" applyAlignment="1">
      <alignment/>
    </xf>
    <xf numFmtId="0" fontId="23" fillId="0" borderId="0" xfId="0" applyFont="1" applyAlignment="1">
      <alignment/>
    </xf>
    <xf numFmtId="0" fontId="22" fillId="0" borderId="15" xfId="0" applyFont="1" applyBorder="1" applyAlignment="1">
      <alignment horizontal="center" wrapText="1"/>
    </xf>
    <xf numFmtId="0" fontId="22" fillId="0" borderId="25" xfId="0" applyFont="1" applyBorder="1" applyAlignment="1">
      <alignment/>
    </xf>
    <xf numFmtId="0" fontId="22" fillId="0" borderId="26" xfId="0" applyFont="1" applyBorder="1" applyAlignment="1">
      <alignment horizontal="center"/>
    </xf>
    <xf numFmtId="0" fontId="22" fillId="0" borderId="0" xfId="0" applyFont="1" applyBorder="1" applyAlignment="1">
      <alignment horizontal="center" vertical="center" wrapText="1"/>
    </xf>
    <xf numFmtId="0" fontId="22" fillId="0" borderId="27" xfId="0" applyFont="1" applyBorder="1" applyAlignment="1">
      <alignment horizontal="center"/>
    </xf>
    <xf numFmtId="185" fontId="22" fillId="0" borderId="14" xfId="0" applyNumberFormat="1" applyFont="1" applyBorder="1" applyAlignment="1">
      <alignment/>
    </xf>
    <xf numFmtId="0" fontId="22" fillId="0" borderId="14" xfId="0" applyFont="1" applyFill="1" applyBorder="1" applyAlignment="1">
      <alignment/>
    </xf>
    <xf numFmtId="185" fontId="22" fillId="0" borderId="14" xfId="0" applyNumberFormat="1" applyFont="1" applyFill="1" applyBorder="1" applyAlignment="1">
      <alignment/>
    </xf>
    <xf numFmtId="49" fontId="23" fillId="0" borderId="14" xfId="0" applyNumberFormat="1" applyFont="1" applyBorder="1" applyAlignment="1">
      <alignment/>
    </xf>
    <xf numFmtId="185" fontId="23" fillId="0" borderId="14" xfId="0" applyNumberFormat="1" applyFont="1" applyFill="1" applyBorder="1" applyAlignment="1">
      <alignment/>
    </xf>
    <xf numFmtId="49" fontId="22" fillId="0" borderId="14" xfId="0" applyNumberFormat="1" applyFont="1" applyBorder="1" applyAlignment="1">
      <alignment/>
    </xf>
    <xf numFmtId="0" fontId="23" fillId="0" borderId="14" xfId="0" applyFont="1" applyFill="1" applyBorder="1" applyAlignment="1">
      <alignment/>
    </xf>
    <xf numFmtId="0" fontId="22" fillId="0" borderId="0" xfId="0" applyFont="1" applyBorder="1" applyAlignment="1">
      <alignment horizontal="center"/>
    </xf>
    <xf numFmtId="0" fontId="22" fillId="0" borderId="0" xfId="0" applyFont="1" applyBorder="1" applyAlignment="1">
      <alignment wrapText="1"/>
    </xf>
    <xf numFmtId="0" fontId="22" fillId="0" borderId="0" xfId="0" applyFont="1" applyBorder="1" applyAlignment="1">
      <alignment horizontal="left" vertical="center" wrapText="1"/>
    </xf>
    <xf numFmtId="49" fontId="23" fillId="0" borderId="0" xfId="0" applyNumberFormat="1" applyFont="1" applyBorder="1" applyAlignment="1">
      <alignment/>
    </xf>
    <xf numFmtId="0" fontId="23" fillId="0" borderId="0" xfId="0" applyFont="1" applyBorder="1" applyAlignment="1">
      <alignment horizontal="left" vertical="center" wrapText="1"/>
    </xf>
    <xf numFmtId="185" fontId="23" fillId="0" borderId="0" xfId="0" applyNumberFormat="1" applyFont="1" applyBorder="1" applyAlignment="1">
      <alignment/>
    </xf>
    <xf numFmtId="49" fontId="22" fillId="0" borderId="0" xfId="0" applyNumberFormat="1" applyFont="1" applyBorder="1" applyAlignment="1">
      <alignment/>
    </xf>
    <xf numFmtId="185" fontId="22" fillId="0" borderId="0" xfId="0" applyNumberFormat="1" applyFont="1" applyBorder="1" applyAlignment="1">
      <alignment/>
    </xf>
    <xf numFmtId="49" fontId="22" fillId="0" borderId="0" xfId="0" applyNumberFormat="1" applyFont="1" applyFill="1" applyBorder="1" applyAlignment="1">
      <alignment/>
    </xf>
    <xf numFmtId="0" fontId="22" fillId="0" borderId="0" xfId="0" applyFont="1" applyFill="1" applyBorder="1" applyAlignment="1">
      <alignment horizontal="left" vertical="center" wrapText="1"/>
    </xf>
    <xf numFmtId="185" fontId="22" fillId="0" borderId="0" xfId="0" applyNumberFormat="1" applyFont="1" applyFill="1" applyBorder="1" applyAlignment="1">
      <alignment/>
    </xf>
    <xf numFmtId="0" fontId="23" fillId="0" borderId="14" xfId="0" applyFont="1" applyBorder="1" applyAlignment="1">
      <alignment vertical="center" wrapText="1"/>
    </xf>
    <xf numFmtId="0" fontId="22" fillId="0" borderId="14" xfId="0" applyFont="1" applyBorder="1" applyAlignment="1">
      <alignment vertical="center" wrapText="1"/>
    </xf>
    <xf numFmtId="0" fontId="22" fillId="0" borderId="14" xfId="0" applyFont="1" applyBorder="1" applyAlignment="1">
      <alignment wrapText="1"/>
    </xf>
    <xf numFmtId="0" fontId="22" fillId="0" borderId="14" xfId="0" applyFont="1" applyBorder="1" applyAlignment="1">
      <alignment/>
    </xf>
    <xf numFmtId="0" fontId="22" fillId="0" borderId="14" xfId="0" applyFont="1" applyFill="1" applyBorder="1" applyAlignment="1">
      <alignment vertical="center" wrapText="1"/>
    </xf>
    <xf numFmtId="0" fontId="23" fillId="0" borderId="14" xfId="0" applyFont="1" applyFill="1" applyBorder="1" applyAlignment="1">
      <alignment vertical="center" wrapText="1"/>
    </xf>
    <xf numFmtId="0" fontId="23" fillId="0" borderId="14" xfId="0" applyFont="1" applyBorder="1" applyAlignment="1">
      <alignment wrapText="1"/>
    </xf>
    <xf numFmtId="0" fontId="24" fillId="0" borderId="14" xfId="0" applyFont="1" applyBorder="1" applyAlignment="1">
      <alignment vertical="center" wrapText="1"/>
    </xf>
    <xf numFmtId="0" fontId="22" fillId="0" borderId="26" xfId="0" applyFont="1" applyBorder="1" applyAlignment="1">
      <alignment horizontal="center" vertical="center"/>
    </xf>
    <xf numFmtId="0" fontId="22" fillId="0" borderId="17" xfId="0" applyFont="1" applyBorder="1" applyAlignment="1">
      <alignment horizontal="center" vertical="center"/>
    </xf>
    <xf numFmtId="0" fontId="22" fillId="0" borderId="25" xfId="0" applyFont="1" applyBorder="1" applyAlignment="1">
      <alignment horizontal="center" vertical="center"/>
    </xf>
    <xf numFmtId="0" fontId="22" fillId="0" borderId="19" xfId="0" applyFont="1" applyBorder="1" applyAlignment="1">
      <alignment/>
    </xf>
    <xf numFmtId="0" fontId="22" fillId="0" borderId="20" xfId="0" applyFont="1" applyBorder="1" applyAlignment="1">
      <alignment/>
    </xf>
    <xf numFmtId="0" fontId="28" fillId="0" borderId="0" xfId="0" applyFont="1" applyAlignment="1">
      <alignment horizontal="left"/>
    </xf>
    <xf numFmtId="0" fontId="22" fillId="0" borderId="0" xfId="0" applyFont="1" applyAlignment="1">
      <alignment horizontal="center" vertical="center"/>
    </xf>
    <xf numFmtId="0" fontId="22" fillId="0" borderId="0" xfId="0" applyFont="1" applyAlignment="1">
      <alignment horizontal="left"/>
    </xf>
    <xf numFmtId="0" fontId="23" fillId="0" borderId="0" xfId="0" applyFont="1" applyBorder="1" applyAlignment="1">
      <alignment horizontal="left" vertical="center"/>
    </xf>
    <xf numFmtId="0" fontId="23" fillId="0" borderId="28" xfId="0" applyFont="1" applyBorder="1" applyAlignment="1">
      <alignment horizontal="center" vertical="center"/>
    </xf>
    <xf numFmtId="0" fontId="22" fillId="0" borderId="29" xfId="0" applyFont="1" applyBorder="1" applyAlignment="1">
      <alignment horizontal="center" vertical="center"/>
    </xf>
    <xf numFmtId="0" fontId="23" fillId="0" borderId="10" xfId="0" applyFont="1" applyBorder="1" applyAlignment="1">
      <alignment horizontal="center" wrapText="1"/>
    </xf>
    <xf numFmtId="0" fontId="22" fillId="0" borderId="14" xfId="0" applyFont="1" applyBorder="1" applyAlignment="1">
      <alignment horizontal="center" vertical="center"/>
    </xf>
    <xf numFmtId="0" fontId="22" fillId="0" borderId="22" xfId="0" applyFont="1" applyBorder="1" applyAlignment="1">
      <alignment vertical="top" wrapText="1"/>
    </xf>
    <xf numFmtId="0" fontId="23" fillId="0" borderId="21" xfId="0" applyFont="1" applyBorder="1" applyAlignment="1">
      <alignment horizontal="center" vertical="center"/>
    </xf>
    <xf numFmtId="0" fontId="22" fillId="0" borderId="22" xfId="0" applyFont="1" applyBorder="1" applyAlignment="1">
      <alignment wrapText="1"/>
    </xf>
    <xf numFmtId="0" fontId="22" fillId="0" borderId="21" xfId="0" applyFont="1" applyBorder="1" applyAlignment="1">
      <alignment horizontal="center" vertical="center"/>
    </xf>
    <xf numFmtId="0" fontId="24" fillId="0" borderId="14" xfId="0" applyFont="1" applyBorder="1" applyAlignment="1">
      <alignment horizontal="center" vertical="center" wrapText="1"/>
    </xf>
    <xf numFmtId="0" fontId="24" fillId="0" borderId="22" xfId="0" applyFont="1" applyBorder="1" applyAlignment="1">
      <alignment vertical="top" wrapText="1"/>
    </xf>
    <xf numFmtId="0" fontId="22" fillId="0" borderId="22" xfId="0" applyFont="1" applyBorder="1" applyAlignment="1">
      <alignment/>
    </xf>
    <xf numFmtId="0" fontId="22" fillId="0" borderId="22" xfId="0" applyNumberFormat="1" applyFont="1" applyBorder="1" applyAlignment="1">
      <alignment wrapText="1"/>
    </xf>
    <xf numFmtId="0" fontId="22" fillId="0" borderId="23" xfId="0" applyFont="1" applyBorder="1" applyAlignment="1">
      <alignment horizontal="center" vertical="center"/>
    </xf>
    <xf numFmtId="0" fontId="24" fillId="0" borderId="30" xfId="0" applyFont="1" applyBorder="1" applyAlignment="1">
      <alignment horizontal="center" vertical="center" wrapText="1"/>
    </xf>
    <xf numFmtId="0" fontId="24" fillId="0" borderId="24" xfId="0" applyFont="1" applyBorder="1" applyAlignment="1">
      <alignment vertical="top" wrapText="1"/>
    </xf>
    <xf numFmtId="0" fontId="22" fillId="0" borderId="0" xfId="0" applyNumberFormat="1" applyFont="1" applyAlignment="1">
      <alignment/>
    </xf>
    <xf numFmtId="0" fontId="29" fillId="0" borderId="14" xfId="0" applyFont="1" applyBorder="1" applyAlignment="1">
      <alignment wrapText="1"/>
    </xf>
    <xf numFmtId="0" fontId="24" fillId="0" borderId="31" xfId="0" applyFont="1" applyBorder="1" applyAlignment="1">
      <alignment vertical="center" wrapText="1"/>
    </xf>
    <xf numFmtId="0" fontId="30" fillId="0" borderId="0" xfId="0" applyFont="1" applyAlignment="1">
      <alignment horizontal="left"/>
    </xf>
    <xf numFmtId="0" fontId="31" fillId="0" borderId="0" xfId="0" applyFont="1" applyAlignment="1">
      <alignment/>
    </xf>
    <xf numFmtId="0" fontId="22" fillId="0" borderId="19"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3" xfId="0" applyFont="1" applyBorder="1" applyAlignment="1">
      <alignment horizontal="justify" vertical="top" wrapText="1"/>
    </xf>
    <xf numFmtId="0" fontId="22" fillId="0" borderId="33" xfId="0" applyFont="1" applyBorder="1" applyAlignment="1">
      <alignment horizontal="left" vertical="top" wrapText="1"/>
    </xf>
    <xf numFmtId="0" fontId="22" fillId="0" borderId="26" xfId="0" applyFont="1" applyBorder="1" applyAlignment="1">
      <alignment horizontal="justify" vertical="top" wrapText="1"/>
    </xf>
    <xf numFmtId="0" fontId="22" fillId="0" borderId="34" xfId="0" applyFont="1" applyBorder="1" applyAlignment="1">
      <alignment horizontal="justify" vertical="top" wrapText="1"/>
    </xf>
    <xf numFmtId="0" fontId="22" fillId="0" borderId="34" xfId="0" applyFont="1" applyBorder="1" applyAlignment="1">
      <alignment horizontal="left" vertical="top" wrapText="1"/>
    </xf>
    <xf numFmtId="0" fontId="30" fillId="0" borderId="0" xfId="0" applyFont="1" applyAlignment="1">
      <alignment horizontal="justify"/>
    </xf>
    <xf numFmtId="4" fontId="22" fillId="0" borderId="34" xfId="0" applyNumberFormat="1" applyFont="1" applyBorder="1" applyAlignment="1">
      <alignment horizontal="center" vertical="center" wrapText="1"/>
    </xf>
    <xf numFmtId="2" fontId="24" fillId="18" borderId="21" xfId="55" applyNumberFormat="1" applyFont="1" applyFill="1" applyBorder="1" applyAlignment="1">
      <alignment horizontal="left" wrapText="1" shrinkToFit="1"/>
      <protection/>
    </xf>
    <xf numFmtId="0" fontId="23" fillId="0" borderId="22" xfId="0" applyFont="1" applyBorder="1" applyAlignment="1">
      <alignment horizontal="center" vertical="center"/>
    </xf>
    <xf numFmtId="0" fontId="23" fillId="0" borderId="24" xfId="0" applyFont="1" applyBorder="1" applyAlignment="1">
      <alignment horizontal="center" vertical="center"/>
    </xf>
    <xf numFmtId="0" fontId="22" fillId="0" borderId="14" xfId="0" applyFont="1" applyBorder="1" applyAlignment="1">
      <alignment horizontal="center" vertical="center" wrapText="1"/>
    </xf>
    <xf numFmtId="0" fontId="23" fillId="0" borderId="0" xfId="0" applyFont="1" applyAlignment="1">
      <alignment horizontal="center"/>
    </xf>
    <xf numFmtId="205" fontId="23" fillId="0" borderId="10" xfId="56" applyNumberFormat="1" applyFont="1" applyBorder="1" applyAlignment="1">
      <alignment horizontal="center" vertical="top" wrapText="1"/>
      <protection/>
    </xf>
    <xf numFmtId="0" fontId="22" fillId="0" borderId="35" xfId="0" applyFont="1" applyBorder="1" applyAlignment="1">
      <alignment wrapText="1"/>
    </xf>
    <xf numFmtId="0" fontId="23" fillId="0" borderId="35" xfId="0" applyFont="1" applyBorder="1" applyAlignment="1">
      <alignment wrapText="1"/>
    </xf>
    <xf numFmtId="0" fontId="22" fillId="0" borderId="36" xfId="0" applyFont="1" applyBorder="1" applyAlignment="1">
      <alignment wrapText="1"/>
    </xf>
    <xf numFmtId="0" fontId="22" fillId="0" borderId="37" xfId="0" applyFont="1" applyBorder="1" applyAlignment="1">
      <alignment wrapText="1"/>
    </xf>
    <xf numFmtId="0" fontId="23" fillId="0" borderId="38" xfId="0" applyFont="1" applyBorder="1" applyAlignment="1">
      <alignment vertical="top"/>
    </xf>
    <xf numFmtId="0" fontId="23" fillId="0" borderId="19" xfId="0" applyFont="1" applyBorder="1" applyAlignment="1">
      <alignment horizontal="center" vertical="center"/>
    </xf>
    <xf numFmtId="205" fontId="22" fillId="0" borderId="10" xfId="56" applyNumberFormat="1" applyFont="1" applyBorder="1" applyAlignment="1">
      <alignment horizontal="center" vertical="center" wrapText="1"/>
      <protection/>
    </xf>
    <xf numFmtId="205" fontId="22" fillId="0" borderId="33" xfId="0" applyNumberFormat="1" applyFont="1" applyBorder="1" applyAlignment="1">
      <alignment horizontal="center" vertical="center" wrapText="1"/>
    </xf>
    <xf numFmtId="205" fontId="22" fillId="0" borderId="34" xfId="0" applyNumberFormat="1" applyFont="1" applyBorder="1" applyAlignment="1">
      <alignment horizontal="center" vertical="center" wrapText="1"/>
    </xf>
    <xf numFmtId="0" fontId="22" fillId="0" borderId="21" xfId="0" applyFont="1" applyBorder="1" applyAlignment="1">
      <alignment/>
    </xf>
    <xf numFmtId="0" fontId="22" fillId="0" borderId="23" xfId="0" applyFont="1" applyBorder="1" applyAlignment="1">
      <alignment/>
    </xf>
    <xf numFmtId="0" fontId="23" fillId="0" borderId="30" xfId="0" applyFont="1" applyBorder="1" applyAlignment="1">
      <alignment/>
    </xf>
    <xf numFmtId="185" fontId="23" fillId="0" borderId="30" xfId="0" applyNumberFormat="1" applyFont="1" applyBorder="1" applyAlignment="1">
      <alignment/>
    </xf>
    <xf numFmtId="0" fontId="22" fillId="0" borderId="36" xfId="0" applyFont="1" applyFill="1" applyBorder="1" applyAlignment="1">
      <alignment horizontal="left" vertical="top"/>
    </xf>
    <xf numFmtId="0" fontId="22" fillId="0" borderId="36" xfId="0" applyFont="1" applyBorder="1" applyAlignment="1">
      <alignment horizontal="left" vertical="top"/>
    </xf>
    <xf numFmtId="0" fontId="22" fillId="0" borderId="36" xfId="0" applyFont="1" applyFill="1" applyBorder="1" applyAlignment="1">
      <alignment horizontal="left" vertical="top" wrapText="1"/>
    </xf>
    <xf numFmtId="0" fontId="22" fillId="0" borderId="36" xfId="0" applyFont="1" applyBorder="1" applyAlignment="1">
      <alignment horizontal="left" vertical="top" wrapText="1"/>
    </xf>
    <xf numFmtId="0" fontId="23" fillId="0" borderId="39" xfId="0" applyFont="1" applyBorder="1" applyAlignment="1">
      <alignment horizontal="left" vertical="top"/>
    </xf>
    <xf numFmtId="205" fontId="22" fillId="0" borderId="33" xfId="56" applyNumberFormat="1" applyFont="1" applyBorder="1" applyAlignment="1">
      <alignment horizontal="center" vertical="top" wrapText="1"/>
      <protection/>
    </xf>
    <xf numFmtId="0" fontId="22" fillId="0" borderId="17" xfId="0" applyFont="1" applyBorder="1" applyAlignment="1">
      <alignment horizontal="center"/>
    </xf>
    <xf numFmtId="185" fontId="23" fillId="0" borderId="11" xfId="0" applyNumberFormat="1" applyFont="1" applyBorder="1" applyAlignment="1">
      <alignment/>
    </xf>
    <xf numFmtId="185" fontId="22" fillId="0" borderId="40" xfId="0" applyNumberFormat="1" applyFont="1" applyFill="1" applyBorder="1" applyAlignment="1">
      <alignment/>
    </xf>
    <xf numFmtId="185" fontId="22" fillId="0" borderId="40" xfId="0" applyNumberFormat="1" applyFont="1" applyBorder="1" applyAlignment="1">
      <alignment/>
    </xf>
    <xf numFmtId="185" fontId="23" fillId="0" borderId="40" xfId="0" applyNumberFormat="1" applyFont="1" applyBorder="1" applyAlignment="1">
      <alignment/>
    </xf>
    <xf numFmtId="185" fontId="23" fillId="0" borderId="41" xfId="0" applyNumberFormat="1" applyFont="1" applyBorder="1" applyAlignment="1">
      <alignment/>
    </xf>
    <xf numFmtId="0" fontId="24" fillId="0" borderId="0" xfId="0" applyFont="1" applyBorder="1" applyAlignment="1">
      <alignment vertical="center" wrapText="1"/>
    </xf>
    <xf numFmtId="0" fontId="24" fillId="0" borderId="36" xfId="0" applyFont="1" applyBorder="1" applyAlignment="1">
      <alignment vertical="center" wrapText="1"/>
    </xf>
    <xf numFmtId="205" fontId="23" fillId="0" borderId="33" xfId="56" applyNumberFormat="1" applyFont="1" applyBorder="1" applyAlignment="1">
      <alignment horizontal="center" vertical="top" wrapText="1"/>
      <protection/>
    </xf>
    <xf numFmtId="0" fontId="22" fillId="0" borderId="42" xfId="0" applyFont="1" applyBorder="1" applyAlignment="1">
      <alignment horizontal="center"/>
    </xf>
    <xf numFmtId="0" fontId="22" fillId="0" borderId="43" xfId="0" applyFont="1" applyBorder="1" applyAlignment="1">
      <alignment horizontal="center"/>
    </xf>
    <xf numFmtId="0" fontId="22" fillId="0" borderId="19" xfId="0" applyFont="1" applyBorder="1" applyAlignment="1">
      <alignment vertical="center" wrapText="1"/>
    </xf>
    <xf numFmtId="205" fontId="22" fillId="0" borderId="0" xfId="56" applyNumberFormat="1" applyFont="1" applyBorder="1" applyAlignment="1">
      <alignment horizontal="right" vertical="top" wrapText="1"/>
      <protection/>
    </xf>
    <xf numFmtId="200" fontId="22" fillId="0" borderId="0" xfId="56" applyNumberFormat="1" applyFont="1" applyBorder="1" applyAlignment="1">
      <alignment horizontal="right" vertical="center"/>
      <protection/>
    </xf>
    <xf numFmtId="205" fontId="22" fillId="0" borderId="0" xfId="56" applyNumberFormat="1" applyFont="1" applyBorder="1" applyAlignment="1">
      <alignment horizontal="right" vertical="center"/>
      <protection/>
    </xf>
    <xf numFmtId="0" fontId="22" fillId="18" borderId="0" xfId="56" applyFont="1" applyFill="1">
      <alignment/>
      <protection/>
    </xf>
    <xf numFmtId="0" fontId="23" fillId="0" borderId="43" xfId="0" applyFont="1" applyBorder="1" applyAlignment="1">
      <alignment vertical="top"/>
    </xf>
    <xf numFmtId="2" fontId="32" fillId="18" borderId="21" xfId="55" applyNumberFormat="1" applyFont="1" applyFill="1" applyBorder="1" applyAlignment="1">
      <alignment horizontal="left" wrapText="1" shrinkToFit="1"/>
      <protection/>
    </xf>
    <xf numFmtId="0" fontId="22" fillId="18" borderId="0" xfId="56" applyFont="1" applyFill="1" applyBorder="1" applyAlignment="1">
      <alignment horizontal="left" vertical="top" wrapText="1"/>
      <protection/>
    </xf>
    <xf numFmtId="200" fontId="22" fillId="18" borderId="0" xfId="56" applyNumberFormat="1" applyFont="1" applyFill="1" applyBorder="1" applyAlignment="1">
      <alignment horizontal="center" vertical="top" wrapText="1"/>
      <protection/>
    </xf>
    <xf numFmtId="0" fontId="22" fillId="18" borderId="0" xfId="56" applyFont="1" applyFill="1" applyAlignment="1">
      <alignment/>
      <protection/>
    </xf>
    <xf numFmtId="205" fontId="22" fillId="18" borderId="0" xfId="56" applyNumberFormat="1" applyFont="1" applyFill="1" applyBorder="1" applyAlignment="1">
      <alignment horizontal="center" vertical="top" wrapText="1"/>
      <protection/>
    </xf>
    <xf numFmtId="0" fontId="22" fillId="18" borderId="0" xfId="56" applyFont="1" applyFill="1" applyAlignment="1">
      <alignment horizontal="center" vertical="top" wrapText="1"/>
      <protection/>
    </xf>
    <xf numFmtId="200" fontId="23" fillId="18" borderId="0" xfId="56" applyNumberFormat="1" applyFont="1" applyFill="1" applyBorder="1" applyAlignment="1">
      <alignment horizontal="center" vertical="top"/>
      <protection/>
    </xf>
    <xf numFmtId="49" fontId="22" fillId="18" borderId="0" xfId="56" applyNumberFormat="1" applyFont="1" applyFill="1">
      <alignment/>
      <protection/>
    </xf>
    <xf numFmtId="204" fontId="22" fillId="18" borderId="0" xfId="56" applyNumberFormat="1" applyFont="1" applyFill="1">
      <alignment/>
      <protection/>
    </xf>
    <xf numFmtId="0" fontId="22" fillId="18" borderId="0" xfId="56" applyFont="1" applyFill="1" applyBorder="1" applyAlignment="1">
      <alignment horizontal="center" vertical="top" wrapText="1"/>
      <protection/>
    </xf>
    <xf numFmtId="0" fontId="22" fillId="18" borderId="28" xfId="56" applyFont="1" applyFill="1" applyBorder="1" applyAlignment="1">
      <alignment horizontal="center" vertical="top" wrapText="1"/>
      <protection/>
    </xf>
    <xf numFmtId="49" fontId="22" fillId="18" borderId="29" xfId="56" applyNumberFormat="1" applyFont="1" applyFill="1" applyBorder="1" applyAlignment="1">
      <alignment horizontal="center" vertical="top" wrapText="1"/>
      <protection/>
    </xf>
    <xf numFmtId="204" fontId="22" fillId="18" borderId="29" xfId="56" applyNumberFormat="1" applyFont="1" applyFill="1" applyBorder="1" applyAlignment="1">
      <alignment horizontal="center" vertical="top" wrapText="1"/>
      <protection/>
    </xf>
    <xf numFmtId="201" fontId="22" fillId="18" borderId="29" xfId="56" applyNumberFormat="1" applyFont="1" applyFill="1" applyBorder="1" applyAlignment="1">
      <alignment horizontal="center" vertical="top" wrapText="1"/>
      <protection/>
    </xf>
    <xf numFmtId="205" fontId="22" fillId="18" borderId="10" xfId="56" applyNumberFormat="1" applyFont="1" applyFill="1" applyBorder="1" applyAlignment="1">
      <alignment horizontal="center" vertical="top" wrapText="1"/>
      <protection/>
    </xf>
    <xf numFmtId="1" fontId="22" fillId="18" borderId="21" xfId="56" applyNumberFormat="1" applyFont="1" applyFill="1" applyBorder="1" applyAlignment="1">
      <alignment horizontal="center" vertical="top" wrapText="1"/>
      <protection/>
    </xf>
    <xf numFmtId="49" fontId="22" fillId="18" borderId="14" xfId="56" applyNumberFormat="1" applyFont="1" applyFill="1" applyBorder="1" applyAlignment="1">
      <alignment horizontal="center" vertical="top" wrapText="1"/>
      <protection/>
    </xf>
    <xf numFmtId="0" fontId="22" fillId="18" borderId="14" xfId="56" applyNumberFormat="1" applyFont="1" applyFill="1" applyBorder="1" applyAlignment="1">
      <alignment horizontal="center" vertical="top" wrapText="1"/>
      <protection/>
    </xf>
    <xf numFmtId="1" fontId="22" fillId="18" borderId="14" xfId="56" applyNumberFormat="1" applyFont="1" applyFill="1" applyBorder="1" applyAlignment="1">
      <alignment horizontal="center" vertical="top" wrapText="1"/>
      <protection/>
    </xf>
    <xf numFmtId="3" fontId="22" fillId="18" borderId="22" xfId="64" applyNumberFormat="1" applyFont="1" applyFill="1" applyBorder="1" applyAlignment="1">
      <alignment horizontal="center" vertical="top" wrapText="1"/>
    </xf>
    <xf numFmtId="1" fontId="23" fillId="18" borderId="21" xfId="56" applyNumberFormat="1" applyFont="1" applyFill="1" applyBorder="1" applyAlignment="1">
      <alignment horizontal="center" vertical="top" wrapText="1"/>
      <protection/>
    </xf>
    <xf numFmtId="204" fontId="22" fillId="18" borderId="14" xfId="56" applyNumberFormat="1" applyFont="1" applyFill="1" applyBorder="1" applyAlignment="1">
      <alignment horizontal="center" vertical="top" wrapText="1"/>
      <protection/>
    </xf>
    <xf numFmtId="4" fontId="23" fillId="18" borderId="22" xfId="64" applyNumberFormat="1" applyFont="1" applyFill="1" applyBorder="1" applyAlignment="1">
      <alignment horizontal="center" vertical="top" wrapText="1"/>
    </xf>
    <xf numFmtId="0" fontId="23" fillId="18" borderId="21" xfId="56" applyFont="1" applyFill="1" applyBorder="1" applyAlignment="1">
      <alignment horizontal="left" vertical="top" wrapText="1"/>
      <protection/>
    </xf>
    <xf numFmtId="49" fontId="23" fillId="18" borderId="14" xfId="56" applyNumberFormat="1" applyFont="1" applyFill="1" applyBorder="1" applyAlignment="1">
      <alignment horizontal="center" vertical="top" wrapText="1"/>
      <protection/>
    </xf>
    <xf numFmtId="204" fontId="23" fillId="18" borderId="14" xfId="56" applyNumberFormat="1" applyFont="1" applyFill="1" applyBorder="1" applyAlignment="1">
      <alignment horizontal="center" vertical="top" wrapText="1"/>
      <protection/>
    </xf>
    <xf numFmtId="201" fontId="23" fillId="18" borderId="14" xfId="56" applyNumberFormat="1" applyFont="1" applyFill="1" applyBorder="1" applyAlignment="1">
      <alignment horizontal="center" vertical="top" wrapText="1"/>
      <protection/>
    </xf>
    <xf numFmtId="205" fontId="23" fillId="18" borderId="22" xfId="64" applyNumberFormat="1" applyFont="1" applyFill="1" applyBorder="1" applyAlignment="1">
      <alignment horizontal="center" vertical="top" wrapText="1"/>
    </xf>
    <xf numFmtId="0" fontId="22" fillId="18" borderId="21" xfId="56" applyFont="1" applyFill="1" applyBorder="1" applyAlignment="1">
      <alignment horizontal="left" vertical="top" wrapText="1"/>
      <protection/>
    </xf>
    <xf numFmtId="205" fontId="22" fillId="18" borderId="22" xfId="64" applyNumberFormat="1" applyFont="1" applyFill="1" applyBorder="1" applyAlignment="1">
      <alignment horizontal="center" vertical="top" wrapText="1"/>
    </xf>
    <xf numFmtId="201" fontId="22" fillId="18" borderId="14" xfId="56" applyNumberFormat="1" applyFont="1" applyFill="1" applyBorder="1" applyAlignment="1">
      <alignment horizontal="center" vertical="top" wrapText="1"/>
      <protection/>
    </xf>
    <xf numFmtId="0" fontId="24" fillId="18" borderId="21" xfId="55" applyFont="1" applyFill="1" applyBorder="1" applyAlignment="1">
      <alignment horizontal="left" wrapText="1" shrinkToFit="1"/>
      <protection/>
    </xf>
    <xf numFmtId="0" fontId="22" fillId="18" borderId="0" xfId="56" applyFont="1" applyFill="1" applyAlignment="1">
      <alignment wrapText="1"/>
      <protection/>
    </xf>
    <xf numFmtId="2" fontId="23" fillId="18" borderId="21" xfId="0" applyNumberFormat="1" applyFont="1" applyFill="1" applyBorder="1" applyAlignment="1">
      <alignment wrapText="1"/>
    </xf>
    <xf numFmtId="185" fontId="23" fillId="18" borderId="22" xfId="64" applyNumberFormat="1" applyFont="1" applyFill="1" applyBorder="1" applyAlignment="1">
      <alignment horizontal="center" vertical="top" wrapText="1"/>
    </xf>
    <xf numFmtId="185" fontId="22" fillId="18" borderId="22" xfId="64" applyNumberFormat="1" applyFont="1" applyFill="1" applyBorder="1" applyAlignment="1">
      <alignment horizontal="center" vertical="top" wrapText="1"/>
    </xf>
    <xf numFmtId="2" fontId="22" fillId="18" borderId="21" xfId="0" applyNumberFormat="1" applyFont="1" applyFill="1" applyBorder="1" applyAlignment="1">
      <alignment horizontal="left" wrapText="1"/>
    </xf>
    <xf numFmtId="185" fontId="22" fillId="18" borderId="22" xfId="56" applyNumberFormat="1" applyFont="1" applyFill="1" applyBorder="1" applyAlignment="1">
      <alignment horizontal="center" vertical="justify"/>
      <protection/>
    </xf>
    <xf numFmtId="0" fontId="24" fillId="18" borderId="31" xfId="0" applyFont="1" applyFill="1" applyBorder="1" applyAlignment="1">
      <alignment vertical="center" wrapText="1"/>
    </xf>
    <xf numFmtId="0" fontId="22" fillId="18" borderId="21" xfId="0" applyFont="1" applyFill="1" applyBorder="1" applyAlignment="1">
      <alignment horizontal="left" vertical="top" wrapText="1"/>
    </xf>
    <xf numFmtId="49" fontId="22" fillId="18" borderId="14" xfId="0" applyNumberFormat="1" applyFont="1" applyFill="1" applyBorder="1" applyAlignment="1">
      <alignment horizontal="center" vertical="top" wrapText="1"/>
    </xf>
    <xf numFmtId="204" fontId="22" fillId="18" borderId="14" xfId="0" applyNumberFormat="1" applyFont="1" applyFill="1" applyBorder="1" applyAlignment="1">
      <alignment horizontal="center" vertical="top" wrapText="1"/>
    </xf>
    <xf numFmtId="201" fontId="22" fillId="18" borderId="14" xfId="0" applyNumberFormat="1" applyFont="1" applyFill="1" applyBorder="1" applyAlignment="1">
      <alignment horizontal="center" vertical="top" wrapText="1"/>
    </xf>
    <xf numFmtId="2" fontId="33" fillId="18" borderId="21" xfId="55" applyNumberFormat="1" applyFont="1" applyFill="1" applyBorder="1" applyAlignment="1">
      <alignment horizontal="left" wrapText="1" shrinkToFit="1"/>
      <protection/>
    </xf>
    <xf numFmtId="49" fontId="22" fillId="18" borderId="14" xfId="0" applyNumberFormat="1" applyFont="1" applyFill="1" applyBorder="1" applyAlignment="1">
      <alignment horizontal="justify" vertical="top" wrapText="1"/>
    </xf>
    <xf numFmtId="204" fontId="22" fillId="18" borderId="14" xfId="0" applyNumberFormat="1" applyFont="1" applyFill="1" applyBorder="1" applyAlignment="1">
      <alignment horizontal="justify" vertical="top" wrapText="1"/>
    </xf>
    <xf numFmtId="0" fontId="22" fillId="18" borderId="21" xfId="0" applyFont="1" applyFill="1" applyBorder="1" applyAlignment="1">
      <alignment horizontal="justify" vertical="top" wrapText="1"/>
    </xf>
    <xf numFmtId="0" fontId="22" fillId="18" borderId="0" xfId="56" applyFont="1" applyFill="1" applyAlignment="1">
      <alignment vertical="top" wrapText="1"/>
      <protection/>
    </xf>
    <xf numFmtId="0" fontId="22" fillId="18" borderId="0" xfId="56" applyFont="1" applyFill="1" applyBorder="1">
      <alignment/>
      <protection/>
    </xf>
    <xf numFmtId="2" fontId="24" fillId="18" borderId="21" xfId="0" applyNumberFormat="1" applyFont="1" applyFill="1" applyBorder="1" applyAlignment="1">
      <alignment wrapText="1"/>
    </xf>
    <xf numFmtId="0" fontId="24" fillId="18" borderId="21" xfId="0" applyFont="1" applyFill="1" applyBorder="1" applyAlignment="1">
      <alignment horizontal="left" wrapText="1"/>
    </xf>
    <xf numFmtId="0" fontId="22" fillId="18" borderId="14" xfId="56" applyFont="1" applyFill="1" applyBorder="1" applyAlignment="1">
      <alignment vertical="top"/>
      <protection/>
    </xf>
    <xf numFmtId="205" fontId="22" fillId="18" borderId="22" xfId="56" applyNumberFormat="1" applyFont="1" applyFill="1" applyBorder="1" applyAlignment="1">
      <alignment horizontal="center" vertical="top"/>
      <protection/>
    </xf>
    <xf numFmtId="0" fontId="22" fillId="18" borderId="23" xfId="56" applyFont="1" applyFill="1" applyBorder="1" applyAlignment="1">
      <alignment horizontal="left" vertical="top" wrapText="1"/>
      <protection/>
    </xf>
    <xf numFmtId="49" fontId="22" fillId="18" borderId="30" xfId="56" applyNumberFormat="1" applyFont="1" applyFill="1" applyBorder="1" applyAlignment="1">
      <alignment horizontal="center" vertical="top" wrapText="1"/>
      <protection/>
    </xf>
    <xf numFmtId="204" fontId="22" fillId="18" borderId="30" xfId="56" applyNumberFormat="1" applyFont="1" applyFill="1" applyBorder="1" applyAlignment="1">
      <alignment horizontal="center" vertical="top" wrapText="1"/>
      <protection/>
    </xf>
    <xf numFmtId="0" fontId="22" fillId="18" borderId="30" xfId="56" applyFont="1" applyFill="1" applyBorder="1" applyAlignment="1">
      <alignment vertical="top"/>
      <protection/>
    </xf>
    <xf numFmtId="205" fontId="22" fillId="18" borderId="24" xfId="64" applyNumberFormat="1" applyFont="1" applyFill="1" applyBorder="1" applyAlignment="1">
      <alignment horizontal="center" vertical="top" wrapText="1"/>
    </xf>
    <xf numFmtId="49" fontId="22" fillId="18" borderId="0" xfId="56" applyNumberFormat="1" applyFont="1" applyFill="1" applyBorder="1">
      <alignment/>
      <protection/>
    </xf>
    <xf numFmtId="204" fontId="22" fillId="18" borderId="0" xfId="56" applyNumberFormat="1" applyFont="1" applyFill="1" applyBorder="1">
      <alignment/>
      <protection/>
    </xf>
    <xf numFmtId="0" fontId="25" fillId="18" borderId="0" xfId="56" applyFont="1" applyFill="1" applyBorder="1" applyAlignment="1">
      <alignment horizontal="left" vertical="top" wrapText="1"/>
      <protection/>
    </xf>
    <xf numFmtId="49" fontId="25" fillId="18" borderId="0" xfId="56" applyNumberFormat="1" applyFont="1" applyFill="1" applyBorder="1" applyAlignment="1">
      <alignment horizontal="center" vertical="top" wrapText="1"/>
      <protection/>
    </xf>
    <xf numFmtId="204" fontId="25" fillId="18" borderId="0" xfId="56" applyNumberFormat="1" applyFont="1" applyFill="1" applyBorder="1" applyAlignment="1">
      <alignment horizontal="center" vertical="top" wrapText="1"/>
      <protection/>
    </xf>
    <xf numFmtId="201" fontId="25" fillId="18" borderId="0" xfId="56" applyNumberFormat="1" applyFont="1" applyFill="1" applyBorder="1" applyAlignment="1">
      <alignment horizontal="center" vertical="top" wrapText="1"/>
      <protection/>
    </xf>
    <xf numFmtId="0" fontId="22" fillId="18" borderId="0" xfId="56" applyFont="1" applyFill="1" applyBorder="1" applyAlignment="1">
      <alignment horizontal="left" vertical="center" wrapText="1"/>
      <protection/>
    </xf>
    <xf numFmtId="49" fontId="22" fillId="18" borderId="0" xfId="56" applyNumberFormat="1" applyFont="1" applyFill="1" applyBorder="1" applyAlignment="1">
      <alignment horizontal="center" vertical="center" wrapText="1"/>
      <protection/>
    </xf>
    <xf numFmtId="204" fontId="22" fillId="18" borderId="0" xfId="56" applyNumberFormat="1" applyFont="1" applyFill="1" applyBorder="1" applyAlignment="1">
      <alignment horizontal="center" vertical="center" wrapText="1"/>
      <protection/>
    </xf>
    <xf numFmtId="0" fontId="22" fillId="18" borderId="0" xfId="56" applyFont="1" applyFill="1" applyBorder="1" applyAlignment="1">
      <alignment horizontal="center" vertical="center" wrapText="1"/>
      <protection/>
    </xf>
    <xf numFmtId="0" fontId="33" fillId="0" borderId="44" xfId="0" applyNumberFormat="1" applyFont="1" applyFill="1" applyBorder="1" applyAlignment="1">
      <alignment horizontal="left" vertical="top" wrapText="1"/>
    </xf>
    <xf numFmtId="185" fontId="22" fillId="18" borderId="0" xfId="56" applyNumberFormat="1" applyFont="1" applyFill="1">
      <alignment/>
      <protection/>
    </xf>
    <xf numFmtId="185" fontId="22" fillId="18" borderId="0" xfId="56" applyNumberFormat="1" applyFont="1" applyFill="1" applyBorder="1" applyAlignment="1">
      <alignment horizontal="center" vertical="top" wrapText="1"/>
      <protection/>
    </xf>
    <xf numFmtId="185" fontId="23" fillId="18" borderId="0" xfId="56" applyNumberFormat="1" applyFont="1" applyFill="1" applyBorder="1" applyAlignment="1">
      <alignment horizontal="center" vertical="top"/>
      <protection/>
    </xf>
    <xf numFmtId="185" fontId="22" fillId="18" borderId="10" xfId="56" applyNumberFormat="1" applyFont="1" applyFill="1" applyBorder="1" applyAlignment="1">
      <alignment horizontal="center" vertical="top" wrapText="1"/>
      <protection/>
    </xf>
    <xf numFmtId="205" fontId="22" fillId="18" borderId="22" xfId="56" applyNumberFormat="1" applyFont="1" applyFill="1" applyBorder="1" applyAlignment="1">
      <alignment horizontal="center" vertical="justify"/>
      <protection/>
    </xf>
    <xf numFmtId="0" fontId="24" fillId="18" borderId="26" xfId="0" applyFont="1" applyFill="1" applyBorder="1" applyAlignment="1">
      <alignment vertical="center" wrapText="1"/>
    </xf>
    <xf numFmtId="0" fontId="24" fillId="18" borderId="23" xfId="0" applyFont="1" applyFill="1" applyBorder="1" applyAlignment="1">
      <alignment horizontal="left" wrapText="1"/>
    </xf>
    <xf numFmtId="201" fontId="22" fillId="18" borderId="30" xfId="56" applyNumberFormat="1" applyFont="1" applyFill="1" applyBorder="1" applyAlignment="1">
      <alignment horizontal="center" vertical="top" wrapText="1"/>
      <protection/>
    </xf>
    <xf numFmtId="0" fontId="23" fillId="18" borderId="42" xfId="56" applyFont="1" applyFill="1" applyBorder="1" applyAlignment="1">
      <alignment horizontal="left" vertical="top" wrapText="1"/>
      <protection/>
    </xf>
    <xf numFmtId="49" fontId="23" fillId="18" borderId="45" xfId="56" applyNumberFormat="1" applyFont="1" applyFill="1" applyBorder="1" applyAlignment="1">
      <alignment horizontal="center" vertical="top" wrapText="1"/>
      <protection/>
    </xf>
    <xf numFmtId="204" fontId="23" fillId="18" borderId="45" xfId="56" applyNumberFormat="1" applyFont="1" applyFill="1" applyBorder="1" applyAlignment="1">
      <alignment horizontal="center" vertical="top" wrapText="1"/>
      <protection/>
    </xf>
    <xf numFmtId="201" fontId="23" fillId="18" borderId="45" xfId="56" applyNumberFormat="1" applyFont="1" applyFill="1" applyBorder="1" applyAlignment="1">
      <alignment horizontal="center" vertical="top" wrapText="1"/>
      <protection/>
    </xf>
    <xf numFmtId="185" fontId="22" fillId="18" borderId="0" xfId="56" applyNumberFormat="1" applyFont="1" applyFill="1" applyBorder="1">
      <alignment/>
      <protection/>
    </xf>
    <xf numFmtId="185" fontId="25" fillId="18" borderId="0" xfId="64" applyNumberFormat="1" applyFont="1" applyFill="1" applyBorder="1" applyAlignment="1">
      <alignment horizontal="center" vertical="top" wrapText="1"/>
    </xf>
    <xf numFmtId="185" fontId="22" fillId="18" borderId="0" xfId="56" applyNumberFormat="1" applyFont="1" applyFill="1" applyBorder="1" applyAlignment="1">
      <alignment horizontal="center" vertical="center" wrapText="1"/>
      <protection/>
    </xf>
    <xf numFmtId="0" fontId="23" fillId="18" borderId="0" xfId="56" applyFont="1" applyFill="1" applyBorder="1">
      <alignment/>
      <protection/>
    </xf>
    <xf numFmtId="0" fontId="23" fillId="18" borderId="0" xfId="56" applyFont="1" applyFill="1">
      <alignment/>
      <protection/>
    </xf>
    <xf numFmtId="185" fontId="23" fillId="18" borderId="46" xfId="64" applyNumberFormat="1" applyFont="1" applyFill="1" applyBorder="1" applyAlignment="1">
      <alignment horizontal="center" vertical="top" wrapText="1"/>
    </xf>
    <xf numFmtId="205" fontId="22" fillId="18" borderId="47" xfId="64" applyNumberFormat="1" applyFont="1" applyFill="1" applyBorder="1" applyAlignment="1">
      <alignment horizontal="center" vertical="top" wrapText="1"/>
    </xf>
    <xf numFmtId="185" fontId="23" fillId="18" borderId="14" xfId="56" applyNumberFormat="1" applyFont="1" applyFill="1" applyBorder="1" applyAlignment="1">
      <alignment horizontal="center"/>
      <protection/>
    </xf>
    <xf numFmtId="0" fontId="0" fillId="18" borderId="0" xfId="0" applyFill="1" applyAlignment="1">
      <alignment/>
    </xf>
    <xf numFmtId="4" fontId="22" fillId="18" borderId="0" xfId="56" applyNumberFormat="1" applyFont="1" applyFill="1">
      <alignment/>
      <protection/>
    </xf>
    <xf numFmtId="4" fontId="23" fillId="18" borderId="0" xfId="56" applyNumberFormat="1" applyFont="1" applyFill="1" applyBorder="1" applyAlignment="1">
      <alignment horizontal="center" vertical="top"/>
      <protection/>
    </xf>
    <xf numFmtId="0" fontId="23" fillId="18" borderId="28" xfId="56" applyFont="1" applyFill="1" applyBorder="1" applyAlignment="1">
      <alignment horizontal="center" vertical="center" wrapText="1"/>
      <protection/>
    </xf>
    <xf numFmtId="49" fontId="23" fillId="18" borderId="29" xfId="56" applyNumberFormat="1" applyFont="1" applyFill="1" applyBorder="1" applyAlignment="1">
      <alignment horizontal="center" vertical="center" wrapText="1"/>
      <protection/>
    </xf>
    <xf numFmtId="204" fontId="23" fillId="18" borderId="29" xfId="56" applyNumberFormat="1" applyFont="1" applyFill="1" applyBorder="1" applyAlignment="1">
      <alignment horizontal="center" vertical="center" wrapText="1"/>
      <protection/>
    </xf>
    <xf numFmtId="201" fontId="23" fillId="18" borderId="29" xfId="56" applyNumberFormat="1" applyFont="1" applyFill="1" applyBorder="1" applyAlignment="1">
      <alignment horizontal="center" vertical="center" wrapText="1"/>
      <protection/>
    </xf>
    <xf numFmtId="205" fontId="23" fillId="18" borderId="10" xfId="56" applyNumberFormat="1" applyFont="1" applyFill="1" applyBorder="1" applyAlignment="1">
      <alignment horizontal="center" vertical="center" wrapText="1"/>
      <protection/>
    </xf>
    <xf numFmtId="0" fontId="27" fillId="18" borderId="0" xfId="0" applyFont="1" applyFill="1" applyAlignment="1">
      <alignment vertical="center"/>
    </xf>
    <xf numFmtId="0" fontId="33" fillId="18" borderId="44" xfId="0" applyNumberFormat="1" applyFont="1" applyFill="1" applyBorder="1" applyAlignment="1">
      <alignment horizontal="left" vertical="top" wrapText="1"/>
    </xf>
    <xf numFmtId="2" fontId="23" fillId="18" borderId="22" xfId="64" applyNumberFormat="1" applyFont="1" applyFill="1" applyBorder="1" applyAlignment="1">
      <alignment horizontal="center" vertical="top" wrapText="1"/>
    </xf>
    <xf numFmtId="2" fontId="24" fillId="0" borderId="21" xfId="55" applyNumberFormat="1" applyFont="1" applyFill="1" applyBorder="1" applyAlignment="1">
      <alignment horizontal="left" wrapText="1" shrinkToFit="1"/>
      <protection/>
    </xf>
    <xf numFmtId="0" fontId="33" fillId="18" borderId="21" xfId="55" applyFont="1" applyFill="1" applyBorder="1" applyAlignment="1">
      <alignment horizontal="left" wrapText="1" shrinkToFit="1"/>
      <protection/>
    </xf>
    <xf numFmtId="2" fontId="24" fillId="18" borderId="21" xfId="55" applyNumberFormat="1" applyFont="1" applyFill="1" applyBorder="1" applyAlignment="1">
      <alignment horizontal="left" vertical="top" wrapText="1" shrinkToFit="1"/>
      <protection/>
    </xf>
    <xf numFmtId="205" fontId="22" fillId="0" borderId="0" xfId="56" applyNumberFormat="1" applyFont="1" applyBorder="1" applyAlignment="1">
      <alignment horizontal="right" vertical="top" wrapText="1"/>
      <protection/>
    </xf>
    <xf numFmtId="200" fontId="22" fillId="0" borderId="0" xfId="56" applyNumberFormat="1" applyFont="1" applyBorder="1" applyAlignment="1">
      <alignment horizontal="right" vertical="center"/>
      <protection/>
    </xf>
    <xf numFmtId="205" fontId="22" fillId="0" borderId="0" xfId="56" applyNumberFormat="1" applyFont="1" applyBorder="1" applyAlignment="1">
      <alignment horizontal="right" vertical="center"/>
      <protection/>
    </xf>
    <xf numFmtId="205" fontId="22" fillId="0" borderId="15" xfId="56" applyNumberFormat="1" applyFont="1" applyBorder="1" applyAlignment="1">
      <alignment horizontal="center" vertical="top" wrapText="1"/>
      <protection/>
    </xf>
    <xf numFmtId="0" fontId="0" fillId="0" borderId="20" xfId="0" applyBorder="1" applyAlignment="1">
      <alignment horizontal="center"/>
    </xf>
    <xf numFmtId="0" fontId="0" fillId="0" borderId="13" xfId="0" applyBorder="1" applyAlignment="1">
      <alignment horizontal="center"/>
    </xf>
    <xf numFmtId="0" fontId="22" fillId="0" borderId="11" xfId="0" applyFont="1" applyBorder="1" applyAlignment="1">
      <alignment horizontal="center" vertical="center" wrapText="1"/>
    </xf>
    <xf numFmtId="0" fontId="0" fillId="0" borderId="26" xfId="0" applyBorder="1" applyAlignment="1">
      <alignment/>
    </xf>
    <xf numFmtId="0" fontId="0" fillId="0" borderId="17" xfId="0" applyBorder="1" applyAlignment="1">
      <alignment/>
    </xf>
    <xf numFmtId="0" fontId="22" fillId="0" borderId="0" xfId="0" applyFont="1" applyAlignment="1">
      <alignment horizontal="center" vertical="center"/>
    </xf>
    <xf numFmtId="0" fontId="22" fillId="0" borderId="36" xfId="0" applyFont="1" applyBorder="1" applyAlignment="1">
      <alignment horizontal="center"/>
    </xf>
    <xf numFmtId="0" fontId="22" fillId="0" borderId="48" xfId="0" applyFont="1" applyBorder="1" applyAlignment="1">
      <alignment horizontal="center"/>
    </xf>
    <xf numFmtId="0" fontId="22" fillId="0" borderId="49" xfId="0" applyFont="1" applyBorder="1" applyAlignment="1">
      <alignment horizontal="center" vertical="center" wrapText="1"/>
    </xf>
    <xf numFmtId="0" fontId="22" fillId="0" borderId="45" xfId="0" applyFont="1" applyBorder="1" applyAlignment="1">
      <alignment horizontal="center" vertical="center" wrapText="1"/>
    </xf>
    <xf numFmtId="0" fontId="23" fillId="0" borderId="36" xfId="0" applyFont="1" applyBorder="1" applyAlignment="1">
      <alignment horizontal="center"/>
    </xf>
    <xf numFmtId="0" fontId="23" fillId="0" borderId="48" xfId="0" applyFont="1" applyBorder="1" applyAlignment="1">
      <alignment horizontal="center"/>
    </xf>
    <xf numFmtId="0" fontId="23" fillId="0" borderId="0" xfId="0" applyFont="1" applyAlignment="1">
      <alignment horizontal="center" vertical="center" wrapText="1"/>
    </xf>
    <xf numFmtId="0" fontId="26" fillId="18" borderId="0" xfId="0" applyFont="1" applyFill="1" applyAlignment="1">
      <alignment horizontal="center" vertical="top"/>
    </xf>
    <xf numFmtId="0" fontId="23" fillId="18" borderId="0" xfId="56" applyFont="1" applyFill="1" applyAlignment="1">
      <alignment horizontal="center" vertical="center" wrapText="1"/>
      <protection/>
    </xf>
    <xf numFmtId="0" fontId="27" fillId="18" borderId="0" xfId="0" applyFont="1" applyFill="1" applyAlignment="1">
      <alignment horizontal="center" vertical="center" wrapText="1"/>
    </xf>
    <xf numFmtId="0" fontId="23" fillId="18" borderId="0" xfId="56" applyFont="1" applyFill="1" applyBorder="1" applyAlignment="1">
      <alignment horizontal="center" vertical="center" wrapText="1"/>
      <protection/>
    </xf>
    <xf numFmtId="205" fontId="22" fillId="18" borderId="0" xfId="56" applyNumberFormat="1" applyFont="1" applyFill="1" applyBorder="1" applyAlignment="1">
      <alignment horizontal="right" vertical="top" wrapText="1"/>
      <protection/>
    </xf>
    <xf numFmtId="0" fontId="22" fillId="18" borderId="0" xfId="56" applyFont="1" applyFill="1" applyAlignment="1">
      <alignment horizontal="right" vertical="top" wrapText="1"/>
      <protection/>
    </xf>
    <xf numFmtId="0" fontId="22" fillId="18" borderId="0" xfId="0" applyFont="1" applyFill="1" applyAlignment="1">
      <alignment horizontal="right" vertical="top" wrapText="1"/>
    </xf>
    <xf numFmtId="200" fontId="22" fillId="18" borderId="0" xfId="56" applyNumberFormat="1" applyFont="1" applyFill="1" applyBorder="1" applyAlignment="1">
      <alignment horizontal="right" vertical="center"/>
      <protection/>
    </xf>
    <xf numFmtId="0" fontId="22" fillId="18" borderId="0" xfId="0" applyFont="1" applyFill="1" applyAlignment="1">
      <alignment horizontal="right"/>
    </xf>
    <xf numFmtId="205" fontId="22" fillId="18" borderId="0" xfId="56" applyNumberFormat="1" applyFont="1" applyFill="1" applyBorder="1" applyAlignment="1">
      <alignment horizontal="left" vertical="center"/>
      <protection/>
    </xf>
    <xf numFmtId="0" fontId="22" fillId="18" borderId="0" xfId="0" applyFont="1" applyFill="1" applyAlignment="1">
      <alignment/>
    </xf>
    <xf numFmtId="0" fontId="23" fillId="18" borderId="0" xfId="0" applyFont="1" applyFill="1" applyAlignment="1">
      <alignment horizontal="center" vertical="top"/>
    </xf>
    <xf numFmtId="0" fontId="26" fillId="18" borderId="0" xfId="0" applyFont="1" applyFill="1" applyAlignment="1">
      <alignment horizontal="center" vertical="top" wrapText="1"/>
    </xf>
    <xf numFmtId="205" fontId="22" fillId="18" borderId="0" xfId="56" applyNumberFormat="1" applyFont="1" applyFill="1" applyBorder="1" applyAlignment="1">
      <alignment horizontal="right" vertical="center"/>
      <protection/>
    </xf>
    <xf numFmtId="0" fontId="23" fillId="0" borderId="0" xfId="0" applyFont="1" applyAlignment="1">
      <alignment horizontal="center"/>
    </xf>
    <xf numFmtId="0" fontId="22" fillId="0" borderId="50" xfId="0" applyFont="1" applyBorder="1" applyAlignment="1">
      <alignment horizontal="justify" vertical="top" wrapText="1"/>
    </xf>
    <xf numFmtId="0" fontId="22" fillId="0" borderId="32" xfId="0" applyFont="1" applyBorder="1" applyAlignment="1">
      <alignment horizontal="justify" vertical="top" wrapText="1"/>
    </xf>
    <xf numFmtId="0" fontId="22" fillId="0" borderId="0" xfId="56" applyFont="1" applyAlignment="1">
      <alignment horizontal="right" vertical="top" wrapText="1"/>
      <protection/>
    </xf>
    <xf numFmtId="0" fontId="22" fillId="0" borderId="0" xfId="0" applyFont="1" applyAlignment="1">
      <alignment horizontal="right" vertical="top" wrapText="1"/>
    </xf>
    <xf numFmtId="0" fontId="22" fillId="0" borderId="0" xfId="0" applyFont="1" applyAlignment="1">
      <alignment horizontal="righ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ИзмПрил 3-4-2006-н" xfId="55"/>
    <cellStyle name="Обычный_Прил.6-7  реш ноябрь исправленный"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9"/>
  <sheetViews>
    <sheetView view="pageBreakPreview" zoomScale="60" zoomScalePageLayoutView="0" workbookViewId="0" topLeftCell="A1">
      <selection activeCell="B5" sqref="B5:C5"/>
    </sheetView>
  </sheetViews>
  <sheetFormatPr defaultColWidth="9.00390625" defaultRowHeight="12.75"/>
  <cols>
    <col min="1" max="1" width="28.75390625" style="11" customWidth="1"/>
    <col min="2" max="2" width="79.25390625" style="11" customWidth="1"/>
    <col min="3" max="3" width="11.375" style="11" customWidth="1"/>
    <col min="4" max="16384" width="9.125" style="11" customWidth="1"/>
  </cols>
  <sheetData>
    <row r="1" spans="1:3" s="1" customFormat="1" ht="15.75">
      <c r="A1" s="9"/>
      <c r="B1" s="257" t="s">
        <v>84</v>
      </c>
      <c r="C1" s="257"/>
    </row>
    <row r="2" spans="1:9" s="1" customFormat="1" ht="15.75">
      <c r="A2" s="9"/>
      <c r="B2" s="258" t="s">
        <v>0</v>
      </c>
      <c r="C2" s="258"/>
      <c r="H2" s="2"/>
      <c r="I2" s="3"/>
    </row>
    <row r="3" spans="1:9" s="1" customFormat="1" ht="15.75">
      <c r="A3" s="9"/>
      <c r="B3" s="259" t="s">
        <v>1</v>
      </c>
      <c r="C3" s="259"/>
      <c r="I3" s="4"/>
    </row>
    <row r="4" spans="1:9" s="1" customFormat="1" ht="15.75">
      <c r="A4" s="9"/>
      <c r="B4" s="259" t="s">
        <v>365</v>
      </c>
      <c r="C4" s="259"/>
      <c r="I4" s="5"/>
    </row>
    <row r="5" spans="1:3" s="1" customFormat="1" ht="15.75">
      <c r="A5" s="9"/>
      <c r="B5" s="257" t="s">
        <v>179</v>
      </c>
      <c r="C5" s="257"/>
    </row>
    <row r="6" spans="2:3" ht="15.75">
      <c r="B6" s="42" t="s">
        <v>180</v>
      </c>
      <c r="C6" s="12"/>
    </row>
    <row r="7" spans="2:3" ht="15.75">
      <c r="B7" s="42" t="s">
        <v>181</v>
      </c>
      <c r="C7" s="12"/>
    </row>
    <row r="8" spans="2:3" ht="15.75">
      <c r="B8" s="42" t="s">
        <v>182</v>
      </c>
      <c r="C8" s="12"/>
    </row>
    <row r="9" ht="15.75">
      <c r="B9" s="42" t="s">
        <v>246</v>
      </c>
    </row>
    <row r="10" ht="16.5" thickBot="1"/>
    <row r="11" spans="1:3" ht="15.75">
      <c r="A11" s="13"/>
      <c r="B11" s="14"/>
      <c r="C11" s="260" t="s">
        <v>299</v>
      </c>
    </row>
    <row r="12" spans="1:3" ht="15.75">
      <c r="A12" s="74" t="s">
        <v>183</v>
      </c>
      <c r="B12" s="15" t="s">
        <v>184</v>
      </c>
      <c r="C12" s="261"/>
    </row>
    <row r="13" spans="1:3" ht="16.5" thickBot="1">
      <c r="A13" s="75"/>
      <c r="B13" s="76"/>
      <c r="C13" s="262"/>
    </row>
    <row r="14" spans="1:3" ht="16.5" thickBot="1">
      <c r="A14" s="77"/>
      <c r="B14" s="17"/>
      <c r="C14" s="78"/>
    </row>
    <row r="15" spans="1:3" ht="15.75">
      <c r="A15" s="127" t="s">
        <v>185</v>
      </c>
      <c r="B15" s="68" t="s">
        <v>186</v>
      </c>
      <c r="C15" s="19">
        <f>' пр 7'!F12-'пр.2'!C34</f>
        <v>4583.9000000000015</v>
      </c>
    </row>
    <row r="16" spans="1:3" ht="16.5" thickBot="1">
      <c r="A16" s="128"/>
      <c r="B16" s="129" t="s">
        <v>187</v>
      </c>
      <c r="C16" s="40">
        <f>C15</f>
        <v>4583.9000000000015</v>
      </c>
    </row>
    <row r="19" spans="1:3" ht="15.75">
      <c r="A19" s="17"/>
      <c r="B19" s="17"/>
      <c r="C19" s="17"/>
    </row>
  </sheetData>
  <sheetProtection/>
  <mergeCells count="6">
    <mergeCell ref="B5:C5"/>
    <mergeCell ref="B1:C1"/>
    <mergeCell ref="B2:C2"/>
    <mergeCell ref="B3:C3"/>
    <mergeCell ref="B4:C4"/>
    <mergeCell ref="C11:C13"/>
  </mergeCells>
  <printOptions/>
  <pageMargins left="0.7" right="0.7" top="0.75" bottom="0.75" header="0.3" footer="0.3"/>
  <pageSetup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dimension ref="A1:K220"/>
  <sheetViews>
    <sheetView zoomScalePageLayoutView="0" workbookViewId="0" topLeftCell="A1">
      <selection activeCell="A6" sqref="A6:F6"/>
    </sheetView>
  </sheetViews>
  <sheetFormatPr defaultColWidth="9.00390625" defaultRowHeight="12.75"/>
  <cols>
    <col min="1" max="1" width="48.125" style="152" customWidth="1"/>
    <col min="2" max="2" width="5.75390625" style="161" customWidth="1"/>
    <col min="3" max="3" width="6.00390625" style="161" customWidth="1"/>
    <col min="4" max="4" width="11.25390625" style="162" customWidth="1"/>
    <col min="5" max="5" width="10.25390625" style="152" customWidth="1"/>
    <col min="6" max="6" width="16.25390625" style="152" customWidth="1"/>
    <col min="7" max="7" width="1.00390625" style="152" customWidth="1"/>
    <col min="8" max="8" width="9.125" style="152" hidden="1" customWidth="1"/>
    <col min="9" max="9" width="5.125" style="152" hidden="1" customWidth="1"/>
    <col min="10" max="10" width="6.00390625" style="152" customWidth="1"/>
    <col min="11" max="11" width="3.875" style="152" customWidth="1"/>
    <col min="12" max="12" width="4.00390625" style="152" customWidth="1"/>
    <col min="13" max="16384" width="9.125" style="152" customWidth="1"/>
  </cols>
  <sheetData>
    <row r="1" spans="1:7" ht="18" customHeight="1">
      <c r="A1" s="155"/>
      <c r="B1" s="155"/>
      <c r="C1" s="156"/>
      <c r="D1" s="156"/>
      <c r="E1" s="278" t="s">
        <v>84</v>
      </c>
      <c r="F1" s="279"/>
      <c r="G1" s="280"/>
    </row>
    <row r="2" spans="1:7" ht="15.75">
      <c r="A2" s="155"/>
      <c r="B2" s="155"/>
      <c r="C2" s="156"/>
      <c r="D2" s="281" t="s">
        <v>0</v>
      </c>
      <c r="E2" s="282"/>
      <c r="F2" s="282"/>
      <c r="G2" s="282"/>
    </row>
    <row r="3" spans="1:7" ht="15.75">
      <c r="A3" s="155"/>
      <c r="B3" s="155"/>
      <c r="C3" s="156"/>
      <c r="D3" s="283" t="s">
        <v>1</v>
      </c>
      <c r="E3" s="284"/>
      <c r="F3" s="284"/>
      <c r="G3" s="284"/>
    </row>
    <row r="4" spans="1:10" ht="15.75">
      <c r="A4" s="155"/>
      <c r="B4" s="155"/>
      <c r="C4" s="156"/>
      <c r="D4" s="282" t="s">
        <v>372</v>
      </c>
      <c r="E4" s="282"/>
      <c r="F4" s="282"/>
      <c r="G4" s="282"/>
      <c r="H4" s="157"/>
      <c r="I4" s="157"/>
      <c r="J4" s="157"/>
    </row>
    <row r="5" spans="1:7" ht="18" customHeight="1">
      <c r="A5" s="155"/>
      <c r="B5" s="155"/>
      <c r="C5" s="156"/>
      <c r="D5" s="278" t="s">
        <v>63</v>
      </c>
      <c r="E5" s="278"/>
      <c r="F5" s="278"/>
      <c r="G5" s="278"/>
    </row>
    <row r="6" spans="1:6" ht="21" customHeight="1">
      <c r="A6" s="275" t="s">
        <v>89</v>
      </c>
      <c r="B6" s="276"/>
      <c r="C6" s="276"/>
      <c r="D6" s="276"/>
      <c r="E6" s="276"/>
      <c r="F6" s="276"/>
    </row>
    <row r="7" spans="1:9" ht="66" customHeight="1">
      <c r="A7" s="277" t="s">
        <v>250</v>
      </c>
      <c r="B7" s="276"/>
      <c r="C7" s="276"/>
      <c r="D7" s="276"/>
      <c r="E7" s="276"/>
      <c r="F7" s="276"/>
      <c r="G7" s="156"/>
      <c r="H7" s="158"/>
      <c r="I7" s="159"/>
    </row>
    <row r="8" spans="1:9" ht="19.5" customHeight="1">
      <c r="A8" s="274" t="s">
        <v>249</v>
      </c>
      <c r="B8" s="274"/>
      <c r="C8" s="274"/>
      <c r="D8" s="274"/>
      <c r="E8" s="274"/>
      <c r="F8" s="274"/>
      <c r="G8" s="156"/>
      <c r="H8" s="158"/>
      <c r="I8" s="159"/>
    </row>
    <row r="9" spans="1:9" ht="16.5" thickBot="1">
      <c r="A9" s="160"/>
      <c r="F9" s="160"/>
      <c r="G9" s="160"/>
      <c r="H9" s="160"/>
      <c r="I9" s="163"/>
    </row>
    <row r="10" spans="1:6" ht="31.5">
      <c r="A10" s="164" t="s">
        <v>6</v>
      </c>
      <c r="B10" s="165" t="s">
        <v>2</v>
      </c>
      <c r="C10" s="165" t="s">
        <v>3</v>
      </c>
      <c r="D10" s="166" t="s">
        <v>4</v>
      </c>
      <c r="E10" s="167" t="s">
        <v>5</v>
      </c>
      <c r="F10" s="168" t="s">
        <v>299</v>
      </c>
    </row>
    <row r="11" spans="1:6" ht="15.75">
      <c r="A11" s="169">
        <v>1</v>
      </c>
      <c r="B11" s="170">
        <v>2</v>
      </c>
      <c r="C11" s="170">
        <v>3</v>
      </c>
      <c r="D11" s="171">
        <v>4</v>
      </c>
      <c r="E11" s="172">
        <v>5</v>
      </c>
      <c r="F11" s="173">
        <v>6</v>
      </c>
    </row>
    <row r="12" spans="1:6" ht="15.75">
      <c r="A12" s="174" t="s">
        <v>97</v>
      </c>
      <c r="B12" s="170"/>
      <c r="C12" s="170"/>
      <c r="D12" s="175"/>
      <c r="E12" s="172"/>
      <c r="F12" s="176">
        <f>F13+F60+F67+F77+F100+F162+F171+F196+F207</f>
        <v>32506.5</v>
      </c>
    </row>
    <row r="13" spans="1:6" ht="15.75">
      <c r="A13" s="177" t="s">
        <v>7</v>
      </c>
      <c r="B13" s="178" t="s">
        <v>71</v>
      </c>
      <c r="C13" s="178" t="s">
        <v>72</v>
      </c>
      <c r="D13" s="179"/>
      <c r="E13" s="180"/>
      <c r="F13" s="181">
        <f>F14+F19+F29+F45+F50+F55</f>
        <v>10711.4</v>
      </c>
    </row>
    <row r="14" spans="1:6" ht="31.5" hidden="1">
      <c r="A14" s="177" t="s">
        <v>66</v>
      </c>
      <c r="B14" s="178" t="s">
        <v>71</v>
      </c>
      <c r="C14" s="178" t="s">
        <v>73</v>
      </c>
      <c r="D14" s="179"/>
      <c r="E14" s="180"/>
      <c r="F14" s="181">
        <f>F15</f>
        <v>0</v>
      </c>
    </row>
    <row r="15" spans="1:6" ht="15.75" hidden="1">
      <c r="A15" s="182" t="s">
        <v>90</v>
      </c>
      <c r="B15" s="170" t="s">
        <v>71</v>
      </c>
      <c r="C15" s="170" t="s">
        <v>73</v>
      </c>
      <c r="D15" s="175">
        <v>9000000</v>
      </c>
      <c r="E15" s="180"/>
      <c r="F15" s="183">
        <f>F16</f>
        <v>0</v>
      </c>
    </row>
    <row r="16" spans="1:6" ht="47.25" hidden="1">
      <c r="A16" s="182" t="s">
        <v>91</v>
      </c>
      <c r="B16" s="170" t="s">
        <v>71</v>
      </c>
      <c r="C16" s="170" t="s">
        <v>73</v>
      </c>
      <c r="D16" s="175">
        <v>9900000</v>
      </c>
      <c r="E16" s="180"/>
      <c r="F16" s="183">
        <f>F17</f>
        <v>0</v>
      </c>
    </row>
    <row r="17" spans="1:6" ht="31.5" hidden="1">
      <c r="A17" s="177" t="s">
        <v>68</v>
      </c>
      <c r="B17" s="178" t="s">
        <v>71</v>
      </c>
      <c r="C17" s="178" t="s">
        <v>73</v>
      </c>
      <c r="D17" s="179">
        <v>9900020</v>
      </c>
      <c r="E17" s="180"/>
      <c r="F17" s="181">
        <f>F18</f>
        <v>0</v>
      </c>
    </row>
    <row r="18" spans="1:6" ht="31.5" hidden="1">
      <c r="A18" s="182" t="s">
        <v>50</v>
      </c>
      <c r="B18" s="170" t="s">
        <v>71</v>
      </c>
      <c r="C18" s="170" t="s">
        <v>73</v>
      </c>
      <c r="D18" s="175">
        <v>9900020</v>
      </c>
      <c r="E18" s="184">
        <v>121</v>
      </c>
      <c r="F18" s="183">
        <v>0</v>
      </c>
    </row>
    <row r="19" spans="1:6" ht="81" customHeight="1">
      <c r="A19" s="177" t="s">
        <v>8</v>
      </c>
      <c r="B19" s="178" t="s">
        <v>71</v>
      </c>
      <c r="C19" s="178" t="s">
        <v>74</v>
      </c>
      <c r="D19" s="179"/>
      <c r="E19" s="180"/>
      <c r="F19" s="181">
        <f>F20</f>
        <v>921.6</v>
      </c>
    </row>
    <row r="20" spans="1:6" ht="31.5">
      <c r="A20" s="185" t="s">
        <v>259</v>
      </c>
      <c r="B20" s="170" t="s">
        <v>71</v>
      </c>
      <c r="C20" s="170" t="s">
        <v>74</v>
      </c>
      <c r="D20" s="175">
        <v>9000000</v>
      </c>
      <c r="E20" s="180"/>
      <c r="F20" s="181">
        <f>F21</f>
        <v>921.6</v>
      </c>
    </row>
    <row r="21" spans="1:6" ht="51.75" customHeight="1">
      <c r="A21" s="185" t="s">
        <v>294</v>
      </c>
      <c r="B21" s="170" t="s">
        <v>71</v>
      </c>
      <c r="C21" s="170" t="s">
        <v>74</v>
      </c>
      <c r="D21" s="175">
        <v>9900000</v>
      </c>
      <c r="E21" s="180"/>
      <c r="F21" s="183">
        <f>F22+F26</f>
        <v>921.6</v>
      </c>
    </row>
    <row r="22" spans="1:6" ht="44.25" customHeight="1">
      <c r="A22" s="112" t="s">
        <v>260</v>
      </c>
      <c r="B22" s="178" t="s">
        <v>71</v>
      </c>
      <c r="C22" s="178" t="s">
        <v>74</v>
      </c>
      <c r="D22" s="179">
        <v>9900022</v>
      </c>
      <c r="E22" s="180"/>
      <c r="F22" s="181">
        <f>SUM(F23:F25)</f>
        <v>896.4</v>
      </c>
    </row>
    <row r="23" spans="1:6" ht="34.5" customHeight="1">
      <c r="A23" s="185" t="s">
        <v>293</v>
      </c>
      <c r="B23" s="170" t="s">
        <v>71</v>
      </c>
      <c r="C23" s="170" t="s">
        <v>74</v>
      </c>
      <c r="D23" s="170" t="s">
        <v>263</v>
      </c>
      <c r="E23" s="184">
        <v>120</v>
      </c>
      <c r="F23" s="183">
        <v>780.9</v>
      </c>
    </row>
    <row r="24" spans="1:6" ht="47.25" customHeight="1">
      <c r="A24" s="185" t="s">
        <v>295</v>
      </c>
      <c r="B24" s="170" t="s">
        <v>71</v>
      </c>
      <c r="C24" s="170" t="s">
        <v>74</v>
      </c>
      <c r="D24" s="175">
        <v>9900022</v>
      </c>
      <c r="E24" s="184">
        <v>240</v>
      </c>
      <c r="F24" s="183">
        <v>105</v>
      </c>
    </row>
    <row r="25" spans="1:6" ht="15.75">
      <c r="A25" s="185" t="s">
        <v>49</v>
      </c>
      <c r="B25" s="170" t="s">
        <v>71</v>
      </c>
      <c r="C25" s="170" t="s">
        <v>74</v>
      </c>
      <c r="D25" s="175">
        <v>9900022</v>
      </c>
      <c r="E25" s="184">
        <v>850</v>
      </c>
      <c r="F25" s="183">
        <v>10.5</v>
      </c>
    </row>
    <row r="26" spans="1:6" ht="31.5">
      <c r="A26" s="112" t="s">
        <v>315</v>
      </c>
      <c r="B26" s="170" t="s">
        <v>71</v>
      </c>
      <c r="C26" s="170" t="s">
        <v>74</v>
      </c>
      <c r="D26" s="175">
        <v>9900500</v>
      </c>
      <c r="E26" s="184"/>
      <c r="F26" s="183">
        <f>F27</f>
        <v>25.2</v>
      </c>
    </row>
    <row r="27" spans="1:6" ht="31.5">
      <c r="A27" s="112" t="s">
        <v>314</v>
      </c>
      <c r="B27" s="170" t="s">
        <v>71</v>
      </c>
      <c r="C27" s="170" t="s">
        <v>74</v>
      </c>
      <c r="D27" s="175">
        <v>9900503</v>
      </c>
      <c r="E27" s="184"/>
      <c r="F27" s="183">
        <f>F28</f>
        <v>25.2</v>
      </c>
    </row>
    <row r="28" spans="1:6" ht="15.75">
      <c r="A28" s="182" t="s">
        <v>34</v>
      </c>
      <c r="B28" s="170" t="s">
        <v>71</v>
      </c>
      <c r="C28" s="170" t="s">
        <v>74</v>
      </c>
      <c r="D28" s="175">
        <v>9900503</v>
      </c>
      <c r="E28" s="184">
        <v>540</v>
      </c>
      <c r="F28" s="183">
        <v>25.2</v>
      </c>
    </row>
    <row r="29" spans="1:6" ht="23.25" customHeight="1">
      <c r="A29" s="177" t="s">
        <v>65</v>
      </c>
      <c r="B29" s="178" t="s">
        <v>71</v>
      </c>
      <c r="C29" s="178" t="s">
        <v>75</v>
      </c>
      <c r="D29" s="179"/>
      <c r="E29" s="180"/>
      <c r="F29" s="181">
        <f>F30</f>
        <v>9089.8</v>
      </c>
    </row>
    <row r="30" spans="1:6" ht="31.5">
      <c r="A30" s="185" t="s">
        <v>259</v>
      </c>
      <c r="B30" s="170" t="s">
        <v>71</v>
      </c>
      <c r="C30" s="170" t="s">
        <v>75</v>
      </c>
      <c r="D30" s="175">
        <v>9000000</v>
      </c>
      <c r="E30" s="180"/>
      <c r="F30" s="183">
        <f>F31</f>
        <v>9089.8</v>
      </c>
    </row>
    <row r="31" spans="1:10" ht="47.25">
      <c r="A31" s="185" t="s">
        <v>294</v>
      </c>
      <c r="B31" s="170" t="s">
        <v>71</v>
      </c>
      <c r="C31" s="170" t="s">
        <v>75</v>
      </c>
      <c r="D31" s="175">
        <v>9900000</v>
      </c>
      <c r="E31" s="180"/>
      <c r="F31" s="183">
        <f>F32+F37+F39+F42</f>
        <v>9089.8</v>
      </c>
      <c r="J31" s="186"/>
    </row>
    <row r="32" spans="1:10" ht="31.5">
      <c r="A32" s="177" t="s">
        <v>348</v>
      </c>
      <c r="B32" s="178" t="s">
        <v>71</v>
      </c>
      <c r="C32" s="178" t="s">
        <v>75</v>
      </c>
      <c r="D32" s="179">
        <v>9900021</v>
      </c>
      <c r="E32" s="180"/>
      <c r="F32" s="181">
        <f>SUM(F33:F35)</f>
        <v>7566.9</v>
      </c>
      <c r="J32" s="186"/>
    </row>
    <row r="33" spans="1:10" ht="31.5">
      <c r="A33" s="185" t="s">
        <v>293</v>
      </c>
      <c r="B33" s="170" t="s">
        <v>71</v>
      </c>
      <c r="C33" s="170" t="s">
        <v>75</v>
      </c>
      <c r="D33" s="175">
        <v>9900021</v>
      </c>
      <c r="E33" s="184">
        <v>120</v>
      </c>
      <c r="F33" s="183">
        <v>4726.9</v>
      </c>
      <c r="J33" s="186"/>
    </row>
    <row r="34" spans="1:10" ht="47.25">
      <c r="A34" s="185" t="s">
        <v>295</v>
      </c>
      <c r="B34" s="170" t="s">
        <v>71</v>
      </c>
      <c r="C34" s="170" t="s">
        <v>75</v>
      </c>
      <c r="D34" s="175">
        <v>9900021</v>
      </c>
      <c r="E34" s="184">
        <v>240</v>
      </c>
      <c r="F34" s="183">
        <v>2800</v>
      </c>
      <c r="J34" s="186"/>
    </row>
    <row r="35" spans="1:10" ht="15.75">
      <c r="A35" s="185" t="s">
        <v>49</v>
      </c>
      <c r="B35" s="170" t="s">
        <v>71</v>
      </c>
      <c r="C35" s="170" t="s">
        <v>75</v>
      </c>
      <c r="D35" s="175">
        <v>9900021</v>
      </c>
      <c r="E35" s="184">
        <v>850</v>
      </c>
      <c r="F35" s="183">
        <v>40</v>
      </c>
      <c r="J35" s="186"/>
    </row>
    <row r="36" spans="1:6" ht="15.75" hidden="1">
      <c r="A36" s="182" t="s">
        <v>11</v>
      </c>
      <c r="B36" s="170">
        <v>100</v>
      </c>
      <c r="C36" s="170">
        <v>104</v>
      </c>
      <c r="D36" s="175" t="s">
        <v>9</v>
      </c>
      <c r="E36" s="184">
        <v>17</v>
      </c>
      <c r="F36" s="183">
        <v>0</v>
      </c>
    </row>
    <row r="37" spans="1:6" ht="31.5">
      <c r="A37" s="177" t="s">
        <v>67</v>
      </c>
      <c r="B37" s="178" t="s">
        <v>71</v>
      </c>
      <c r="C37" s="178" t="s">
        <v>75</v>
      </c>
      <c r="D37" s="179">
        <v>9900020</v>
      </c>
      <c r="E37" s="180"/>
      <c r="F37" s="181">
        <f>F38</f>
        <v>920.8</v>
      </c>
    </row>
    <row r="38" spans="1:6" ht="31.5">
      <c r="A38" s="185" t="s">
        <v>293</v>
      </c>
      <c r="B38" s="170" t="s">
        <v>71</v>
      </c>
      <c r="C38" s="170" t="s">
        <v>75</v>
      </c>
      <c r="D38" s="175">
        <v>9900020</v>
      </c>
      <c r="E38" s="184">
        <v>120</v>
      </c>
      <c r="F38" s="183">
        <v>920.8</v>
      </c>
    </row>
    <row r="39" spans="1:6" ht="66.75" customHeight="1">
      <c r="A39" s="187" t="s">
        <v>350</v>
      </c>
      <c r="B39" s="178" t="s">
        <v>71</v>
      </c>
      <c r="C39" s="178" t="s">
        <v>75</v>
      </c>
      <c r="D39" s="179">
        <v>9907134</v>
      </c>
      <c r="E39" s="180"/>
      <c r="F39" s="181">
        <f>SUM(F40:F41)</f>
        <v>513.1</v>
      </c>
    </row>
    <row r="40" spans="1:6" ht="31.5">
      <c r="A40" s="185" t="s">
        <v>293</v>
      </c>
      <c r="B40" s="170" t="s">
        <v>71</v>
      </c>
      <c r="C40" s="170" t="s">
        <v>75</v>
      </c>
      <c r="D40" s="175">
        <v>9907134</v>
      </c>
      <c r="E40" s="184">
        <v>120</v>
      </c>
      <c r="F40" s="183">
        <v>476.9</v>
      </c>
    </row>
    <row r="41" spans="1:6" ht="49.5" customHeight="1">
      <c r="A41" s="185" t="s">
        <v>295</v>
      </c>
      <c r="B41" s="170" t="s">
        <v>71</v>
      </c>
      <c r="C41" s="170" t="s">
        <v>75</v>
      </c>
      <c r="D41" s="175">
        <v>9907134</v>
      </c>
      <c r="E41" s="184">
        <v>240</v>
      </c>
      <c r="F41" s="183">
        <v>36.2</v>
      </c>
    </row>
    <row r="42" spans="1:6" ht="31.5">
      <c r="A42" s="112" t="s">
        <v>315</v>
      </c>
      <c r="B42" s="170" t="s">
        <v>71</v>
      </c>
      <c r="C42" s="170" t="s">
        <v>75</v>
      </c>
      <c r="D42" s="175">
        <v>9900500</v>
      </c>
      <c r="E42" s="184"/>
      <c r="F42" s="183">
        <f>F44</f>
        <v>89</v>
      </c>
    </row>
    <row r="43" spans="1:6" ht="47.25">
      <c r="A43" s="112" t="s">
        <v>316</v>
      </c>
      <c r="B43" s="170" t="s">
        <v>71</v>
      </c>
      <c r="C43" s="170" t="s">
        <v>75</v>
      </c>
      <c r="D43" s="175">
        <v>9900501</v>
      </c>
      <c r="E43" s="184"/>
      <c r="F43" s="183">
        <f>F44</f>
        <v>89</v>
      </c>
    </row>
    <row r="44" spans="1:6" ht="15.75">
      <c r="A44" s="182" t="s">
        <v>34</v>
      </c>
      <c r="B44" s="170" t="s">
        <v>71</v>
      </c>
      <c r="C44" s="170" t="s">
        <v>75</v>
      </c>
      <c r="D44" s="175">
        <v>9900501</v>
      </c>
      <c r="E44" s="184">
        <v>540</v>
      </c>
      <c r="F44" s="183">
        <v>89</v>
      </c>
    </row>
    <row r="45" spans="1:6" ht="31.5" customHeight="1" hidden="1">
      <c r="A45" s="177" t="s">
        <v>61</v>
      </c>
      <c r="B45" s="178" t="s">
        <v>71</v>
      </c>
      <c r="C45" s="178" t="s">
        <v>76</v>
      </c>
      <c r="D45" s="179"/>
      <c r="E45" s="180"/>
      <c r="F45" s="181">
        <f>F46</f>
        <v>0</v>
      </c>
    </row>
    <row r="46" spans="1:6" ht="17.25" customHeight="1" hidden="1">
      <c r="A46" s="182" t="s">
        <v>90</v>
      </c>
      <c r="B46" s="170" t="s">
        <v>71</v>
      </c>
      <c r="C46" s="170" t="s">
        <v>76</v>
      </c>
      <c r="D46" s="175">
        <v>9000000</v>
      </c>
      <c r="E46" s="180"/>
      <c r="F46" s="183">
        <f>F47</f>
        <v>0</v>
      </c>
    </row>
    <row r="47" spans="1:6" ht="51.75" customHeight="1" hidden="1">
      <c r="A47" s="182" t="s">
        <v>91</v>
      </c>
      <c r="B47" s="170" t="s">
        <v>71</v>
      </c>
      <c r="C47" s="170" t="s">
        <v>76</v>
      </c>
      <c r="D47" s="175">
        <v>9900000</v>
      </c>
      <c r="E47" s="180"/>
      <c r="F47" s="183">
        <f>F48</f>
        <v>0</v>
      </c>
    </row>
    <row r="48" spans="1:6" ht="31.5" hidden="1">
      <c r="A48" s="182" t="s">
        <v>70</v>
      </c>
      <c r="B48" s="170" t="s">
        <v>71</v>
      </c>
      <c r="C48" s="170" t="s">
        <v>76</v>
      </c>
      <c r="D48" s="175">
        <v>9900022</v>
      </c>
      <c r="E48" s="184"/>
      <c r="F48" s="183">
        <f>F49</f>
        <v>0</v>
      </c>
    </row>
    <row r="49" spans="1:6" ht="33" customHeight="1" hidden="1">
      <c r="A49" s="182" t="s">
        <v>52</v>
      </c>
      <c r="B49" s="170" t="s">
        <v>71</v>
      </c>
      <c r="C49" s="170" t="s">
        <v>76</v>
      </c>
      <c r="D49" s="175">
        <v>9900022</v>
      </c>
      <c r="E49" s="184">
        <v>244</v>
      </c>
      <c r="F49" s="183">
        <v>0</v>
      </c>
    </row>
    <row r="50" spans="1:6" ht="15.75">
      <c r="A50" s="177" t="s">
        <v>12</v>
      </c>
      <c r="B50" s="178" t="s">
        <v>71</v>
      </c>
      <c r="C50" s="178" t="s">
        <v>77</v>
      </c>
      <c r="D50" s="179"/>
      <c r="E50" s="180"/>
      <c r="F50" s="181">
        <f>F51</f>
        <v>200</v>
      </c>
    </row>
    <row r="51" spans="1:6" ht="31.5">
      <c r="A51" s="185" t="s">
        <v>259</v>
      </c>
      <c r="B51" s="170" t="s">
        <v>71</v>
      </c>
      <c r="C51" s="170" t="s">
        <v>77</v>
      </c>
      <c r="D51" s="175">
        <v>9000000</v>
      </c>
      <c r="E51" s="180"/>
      <c r="F51" s="181">
        <f>F52</f>
        <v>200</v>
      </c>
    </row>
    <row r="52" spans="1:6" ht="47.25">
      <c r="A52" s="182" t="s">
        <v>91</v>
      </c>
      <c r="B52" s="170" t="s">
        <v>71</v>
      </c>
      <c r="C52" s="170" t="s">
        <v>77</v>
      </c>
      <c r="D52" s="175">
        <v>9900000</v>
      </c>
      <c r="E52" s="180"/>
      <c r="F52" s="181">
        <f>F53</f>
        <v>200</v>
      </c>
    </row>
    <row r="53" spans="1:6" ht="31.5">
      <c r="A53" s="112" t="s">
        <v>351</v>
      </c>
      <c r="B53" s="170" t="s">
        <v>71</v>
      </c>
      <c r="C53" s="170" t="s">
        <v>77</v>
      </c>
      <c r="D53" s="175">
        <v>9908003</v>
      </c>
      <c r="E53" s="184"/>
      <c r="F53" s="183">
        <f>F54</f>
        <v>200</v>
      </c>
    </row>
    <row r="54" spans="1:6" ht="15.75">
      <c r="A54" s="182" t="s">
        <v>69</v>
      </c>
      <c r="B54" s="170" t="s">
        <v>71</v>
      </c>
      <c r="C54" s="170" t="s">
        <v>77</v>
      </c>
      <c r="D54" s="175">
        <v>9908003</v>
      </c>
      <c r="E54" s="184">
        <v>870</v>
      </c>
      <c r="F54" s="183">
        <v>200</v>
      </c>
    </row>
    <row r="55" spans="1:6" ht="19.5" customHeight="1">
      <c r="A55" s="177" t="s">
        <v>45</v>
      </c>
      <c r="B55" s="178" t="s">
        <v>71</v>
      </c>
      <c r="C55" s="178" t="s">
        <v>78</v>
      </c>
      <c r="D55" s="179"/>
      <c r="E55" s="180"/>
      <c r="F55" s="181">
        <f>F56</f>
        <v>500</v>
      </c>
    </row>
    <row r="56" spans="1:6" ht="15.75">
      <c r="A56" s="182" t="s">
        <v>90</v>
      </c>
      <c r="B56" s="170" t="s">
        <v>71</v>
      </c>
      <c r="C56" s="170" t="s">
        <v>78</v>
      </c>
      <c r="D56" s="175">
        <v>9000000</v>
      </c>
      <c r="E56" s="180"/>
      <c r="F56" s="183">
        <f>F57</f>
        <v>500</v>
      </c>
    </row>
    <row r="57" spans="1:6" ht="47.25">
      <c r="A57" s="182" t="s">
        <v>91</v>
      </c>
      <c r="B57" s="170" t="s">
        <v>71</v>
      </c>
      <c r="C57" s="170" t="s">
        <v>78</v>
      </c>
      <c r="D57" s="175">
        <v>9900000</v>
      </c>
      <c r="E57" s="180"/>
      <c r="F57" s="183">
        <f>F58</f>
        <v>500</v>
      </c>
    </row>
    <row r="58" spans="1:6" ht="31.5">
      <c r="A58" s="112" t="s">
        <v>347</v>
      </c>
      <c r="B58" s="170" t="s">
        <v>71</v>
      </c>
      <c r="C58" s="170" t="s">
        <v>78</v>
      </c>
      <c r="D58" s="175">
        <v>9908005</v>
      </c>
      <c r="E58" s="184"/>
      <c r="F58" s="183">
        <f>F59</f>
        <v>500</v>
      </c>
    </row>
    <row r="59" spans="1:6" ht="33" customHeight="1">
      <c r="A59" s="182" t="s">
        <v>52</v>
      </c>
      <c r="B59" s="170" t="s">
        <v>71</v>
      </c>
      <c r="C59" s="170" t="s">
        <v>78</v>
      </c>
      <c r="D59" s="175">
        <v>9908005</v>
      </c>
      <c r="E59" s="184">
        <v>244</v>
      </c>
      <c r="F59" s="183">
        <v>500</v>
      </c>
    </row>
    <row r="60" spans="1:6" ht="15.75">
      <c r="A60" s="177" t="s">
        <v>13</v>
      </c>
      <c r="B60" s="178" t="s">
        <v>73</v>
      </c>
      <c r="C60" s="170" t="s">
        <v>72</v>
      </c>
      <c r="D60" s="175"/>
      <c r="E60" s="184"/>
      <c r="F60" s="181">
        <f>F61</f>
        <v>200.3</v>
      </c>
    </row>
    <row r="61" spans="1:6" ht="31.5">
      <c r="A61" s="177" t="s">
        <v>14</v>
      </c>
      <c r="B61" s="178" t="s">
        <v>73</v>
      </c>
      <c r="C61" s="178" t="s">
        <v>74</v>
      </c>
      <c r="D61" s="179"/>
      <c r="E61" s="180" t="s">
        <v>42</v>
      </c>
      <c r="F61" s="188">
        <f>F62</f>
        <v>200.3</v>
      </c>
    </row>
    <row r="62" spans="1:6" ht="31.5">
      <c r="A62" s="185" t="s">
        <v>259</v>
      </c>
      <c r="B62" s="170" t="s">
        <v>73</v>
      </c>
      <c r="C62" s="170" t="s">
        <v>74</v>
      </c>
      <c r="D62" s="175">
        <v>9000000</v>
      </c>
      <c r="E62" s="180"/>
      <c r="F62" s="189">
        <f>F63</f>
        <v>200.3</v>
      </c>
    </row>
    <row r="63" spans="1:6" ht="47.25">
      <c r="A63" s="182" t="s">
        <v>91</v>
      </c>
      <c r="B63" s="170" t="s">
        <v>73</v>
      </c>
      <c r="C63" s="170" t="s">
        <v>74</v>
      </c>
      <c r="D63" s="175">
        <v>9900000</v>
      </c>
      <c r="E63" s="180"/>
      <c r="F63" s="189">
        <f>F64</f>
        <v>200.3</v>
      </c>
    </row>
    <row r="64" spans="1:6" ht="66.75" customHeight="1">
      <c r="A64" s="190" t="s">
        <v>349</v>
      </c>
      <c r="B64" s="170" t="s">
        <v>73</v>
      </c>
      <c r="C64" s="170" t="s">
        <v>74</v>
      </c>
      <c r="D64" s="175">
        <v>9905118</v>
      </c>
      <c r="E64" s="180"/>
      <c r="F64" s="189">
        <f>SUM(F65:F66)</f>
        <v>200.3</v>
      </c>
    </row>
    <row r="65" spans="1:6" ht="27.75" customHeight="1">
      <c r="A65" s="185" t="s">
        <v>293</v>
      </c>
      <c r="B65" s="170" t="s">
        <v>73</v>
      </c>
      <c r="C65" s="170" t="s">
        <v>74</v>
      </c>
      <c r="D65" s="175">
        <v>9905118</v>
      </c>
      <c r="E65" s="184">
        <v>120</v>
      </c>
      <c r="F65" s="189">
        <v>183.4</v>
      </c>
    </row>
    <row r="66" spans="1:6" ht="45" customHeight="1">
      <c r="A66" s="185" t="s">
        <v>295</v>
      </c>
      <c r="B66" s="170" t="s">
        <v>73</v>
      </c>
      <c r="C66" s="170" t="s">
        <v>74</v>
      </c>
      <c r="D66" s="175">
        <v>9905118</v>
      </c>
      <c r="E66" s="184">
        <v>240</v>
      </c>
      <c r="F66" s="191">
        <v>16.9</v>
      </c>
    </row>
    <row r="67" spans="1:6" ht="31.5">
      <c r="A67" s="177" t="s">
        <v>15</v>
      </c>
      <c r="B67" s="178" t="s">
        <v>74</v>
      </c>
      <c r="C67" s="170" t="s">
        <v>72</v>
      </c>
      <c r="D67" s="175"/>
      <c r="E67" s="184"/>
      <c r="F67" s="181">
        <f>F68</f>
        <v>245</v>
      </c>
    </row>
    <row r="68" spans="1:6" ht="63">
      <c r="A68" s="177" t="s">
        <v>16</v>
      </c>
      <c r="B68" s="178" t="s">
        <v>74</v>
      </c>
      <c r="C68" s="178" t="s">
        <v>79</v>
      </c>
      <c r="D68" s="179"/>
      <c r="E68" s="180"/>
      <c r="F68" s="181">
        <f>F69</f>
        <v>245</v>
      </c>
    </row>
    <row r="69" spans="1:6" ht="63">
      <c r="A69" s="154" t="s">
        <v>352</v>
      </c>
      <c r="B69" s="178" t="s">
        <v>74</v>
      </c>
      <c r="C69" s="178" t="s">
        <v>79</v>
      </c>
      <c r="D69" s="175">
        <v>200000</v>
      </c>
      <c r="E69" s="180"/>
      <c r="F69" s="183">
        <f>F70</f>
        <v>245</v>
      </c>
    </row>
    <row r="70" spans="1:6" ht="57" customHeight="1">
      <c r="A70" s="177" t="s">
        <v>325</v>
      </c>
      <c r="B70" s="170" t="s">
        <v>74</v>
      </c>
      <c r="C70" s="170" t="s">
        <v>79</v>
      </c>
      <c r="D70" s="175">
        <v>210000</v>
      </c>
      <c r="E70" s="180"/>
      <c r="F70" s="183">
        <f>F71+F73</f>
        <v>245</v>
      </c>
    </row>
    <row r="71" spans="1:6" ht="179.25" customHeight="1">
      <c r="A71" s="182" t="s">
        <v>343</v>
      </c>
      <c r="B71" s="170" t="s">
        <v>74</v>
      </c>
      <c r="C71" s="170" t="s">
        <v>79</v>
      </c>
      <c r="D71" s="175">
        <v>210103</v>
      </c>
      <c r="E71" s="184"/>
      <c r="F71" s="183">
        <f>F72</f>
        <v>100</v>
      </c>
    </row>
    <row r="72" spans="1:6" ht="49.5" customHeight="1">
      <c r="A72" s="185" t="s">
        <v>295</v>
      </c>
      <c r="B72" s="170" t="s">
        <v>74</v>
      </c>
      <c r="C72" s="170" t="s">
        <v>79</v>
      </c>
      <c r="D72" s="175">
        <v>210103</v>
      </c>
      <c r="E72" s="184">
        <v>240</v>
      </c>
      <c r="F72" s="183">
        <v>100</v>
      </c>
    </row>
    <row r="73" spans="1:6" ht="31.5">
      <c r="A73" s="185" t="s">
        <v>259</v>
      </c>
      <c r="B73" s="170" t="s">
        <v>74</v>
      </c>
      <c r="C73" s="170" t="s">
        <v>79</v>
      </c>
      <c r="D73" s="175">
        <v>9900000</v>
      </c>
      <c r="E73" s="184"/>
      <c r="F73" s="183">
        <f>F74</f>
        <v>145</v>
      </c>
    </row>
    <row r="74" spans="1:6" ht="31.5">
      <c r="A74" s="112" t="s">
        <v>315</v>
      </c>
      <c r="B74" s="170" t="s">
        <v>74</v>
      </c>
      <c r="C74" s="170" t="s">
        <v>79</v>
      </c>
      <c r="D74" s="175">
        <v>9900500</v>
      </c>
      <c r="E74" s="184"/>
      <c r="F74" s="183">
        <f>F76</f>
        <v>145</v>
      </c>
    </row>
    <row r="75" spans="1:6" ht="126">
      <c r="A75" s="112" t="s">
        <v>358</v>
      </c>
      <c r="B75" s="170" t="s">
        <v>74</v>
      </c>
      <c r="C75" s="170" t="s">
        <v>79</v>
      </c>
      <c r="D75" s="175">
        <v>9900502</v>
      </c>
      <c r="E75" s="184"/>
      <c r="F75" s="183">
        <f>F76</f>
        <v>145</v>
      </c>
    </row>
    <row r="76" spans="1:6" ht="15.75">
      <c r="A76" s="182" t="s">
        <v>34</v>
      </c>
      <c r="B76" s="170" t="s">
        <v>74</v>
      </c>
      <c r="C76" s="170" t="s">
        <v>79</v>
      </c>
      <c r="D76" s="175">
        <v>9900502</v>
      </c>
      <c r="E76" s="184">
        <v>540</v>
      </c>
      <c r="F76" s="183">
        <v>145</v>
      </c>
    </row>
    <row r="77" spans="1:6" ht="15.75">
      <c r="A77" s="177" t="s">
        <v>17</v>
      </c>
      <c r="B77" s="178" t="s">
        <v>75</v>
      </c>
      <c r="C77" s="170" t="s">
        <v>72</v>
      </c>
      <c r="D77" s="175"/>
      <c r="E77" s="184"/>
      <c r="F77" s="181">
        <f>F78+F83+F95</f>
        <v>3091.8</v>
      </c>
    </row>
    <row r="78" spans="1:6" ht="15.75" hidden="1">
      <c r="A78" s="177" t="s">
        <v>18</v>
      </c>
      <c r="B78" s="178" t="s">
        <v>75</v>
      </c>
      <c r="C78" s="178" t="s">
        <v>73</v>
      </c>
      <c r="D78" s="179"/>
      <c r="E78" s="180"/>
      <c r="F78" s="181">
        <f>F79</f>
        <v>0</v>
      </c>
    </row>
    <row r="79" spans="1:6" ht="47.25" hidden="1">
      <c r="A79" s="154" t="s">
        <v>252</v>
      </c>
      <c r="B79" s="170" t="s">
        <v>75</v>
      </c>
      <c r="C79" s="170" t="s">
        <v>73</v>
      </c>
      <c r="D79" s="175">
        <v>9000000</v>
      </c>
      <c r="E79" s="180"/>
      <c r="F79" s="183">
        <f>F80</f>
        <v>0</v>
      </c>
    </row>
    <row r="80" spans="1:6" ht="47.25" hidden="1">
      <c r="A80" s="182" t="s">
        <v>91</v>
      </c>
      <c r="B80" s="170" t="s">
        <v>75</v>
      </c>
      <c r="C80" s="170" t="s">
        <v>73</v>
      </c>
      <c r="D80" s="175">
        <v>9900000</v>
      </c>
      <c r="E80" s="180"/>
      <c r="F80" s="183">
        <f>F81</f>
        <v>0</v>
      </c>
    </row>
    <row r="81" spans="1:6" ht="31.5" customHeight="1" hidden="1">
      <c r="A81" s="182" t="s">
        <v>19</v>
      </c>
      <c r="B81" s="170" t="s">
        <v>75</v>
      </c>
      <c r="C81" s="170" t="s">
        <v>73</v>
      </c>
      <c r="D81" s="175">
        <v>9908022</v>
      </c>
      <c r="E81" s="184"/>
      <c r="F81" s="183">
        <f>F82</f>
        <v>0</v>
      </c>
    </row>
    <row r="82" spans="1:6" ht="15.75" hidden="1">
      <c r="A82" s="182" t="s">
        <v>20</v>
      </c>
      <c r="B82" s="170" t="s">
        <v>75</v>
      </c>
      <c r="C82" s="170" t="s">
        <v>73</v>
      </c>
      <c r="D82" s="175">
        <v>9908022</v>
      </c>
      <c r="E82" s="184">
        <v>810</v>
      </c>
      <c r="F82" s="183">
        <v>0</v>
      </c>
    </row>
    <row r="83" spans="1:6" ht="19.5" customHeight="1">
      <c r="A83" s="177" t="s">
        <v>44</v>
      </c>
      <c r="B83" s="178" t="s">
        <v>75</v>
      </c>
      <c r="C83" s="178" t="s">
        <v>79</v>
      </c>
      <c r="D83" s="179"/>
      <c r="E83" s="180"/>
      <c r="F83" s="181">
        <f>F84</f>
        <v>2791.8</v>
      </c>
    </row>
    <row r="84" spans="1:6" ht="63">
      <c r="A84" s="154" t="s">
        <v>352</v>
      </c>
      <c r="B84" s="170" t="s">
        <v>75</v>
      </c>
      <c r="C84" s="170" t="s">
        <v>79</v>
      </c>
      <c r="D84" s="175">
        <v>200000</v>
      </c>
      <c r="E84" s="180"/>
      <c r="F84" s="183">
        <f>F85</f>
        <v>2791.8</v>
      </c>
    </row>
    <row r="85" spans="1:6" ht="37.5" customHeight="1">
      <c r="A85" s="177" t="s">
        <v>254</v>
      </c>
      <c r="B85" s="170" t="s">
        <v>75</v>
      </c>
      <c r="C85" s="170" t="s">
        <v>79</v>
      </c>
      <c r="D85" s="175">
        <v>230000</v>
      </c>
      <c r="E85" s="180"/>
      <c r="F85" s="183">
        <f>F92</f>
        <v>2791.8</v>
      </c>
    </row>
    <row r="86" spans="1:6" ht="47.25" hidden="1">
      <c r="A86" s="112" t="s">
        <v>255</v>
      </c>
      <c r="B86" s="170" t="s">
        <v>75</v>
      </c>
      <c r="C86" s="170" t="s">
        <v>79</v>
      </c>
      <c r="D86" s="175">
        <v>9907014</v>
      </c>
      <c r="E86" s="180"/>
      <c r="F86" s="183">
        <f>F87</f>
        <v>0</v>
      </c>
    </row>
    <row r="87" spans="1:6" ht="37.5" customHeight="1" hidden="1">
      <c r="A87" s="177" t="s">
        <v>254</v>
      </c>
      <c r="B87" s="170" t="s">
        <v>75</v>
      </c>
      <c r="C87" s="170" t="s">
        <v>79</v>
      </c>
      <c r="D87" s="175">
        <v>9907014</v>
      </c>
      <c r="E87" s="184">
        <v>244</v>
      </c>
      <c r="F87" s="183">
        <v>0</v>
      </c>
    </row>
    <row r="88" spans="1:6" ht="47.25" hidden="1">
      <c r="A88" s="112" t="s">
        <v>255</v>
      </c>
      <c r="B88" s="170" t="s">
        <v>75</v>
      </c>
      <c r="C88" s="170" t="s">
        <v>79</v>
      </c>
      <c r="D88" s="175">
        <v>9907088</v>
      </c>
      <c r="E88" s="180"/>
      <c r="F88" s="183">
        <f>F89</f>
        <v>0</v>
      </c>
    </row>
    <row r="89" spans="1:6" ht="39.75" customHeight="1" hidden="1">
      <c r="A89" s="177" t="s">
        <v>254</v>
      </c>
      <c r="B89" s="170" t="s">
        <v>75</v>
      </c>
      <c r="C89" s="170" t="s">
        <v>79</v>
      </c>
      <c r="D89" s="175">
        <v>9907088</v>
      </c>
      <c r="E89" s="184">
        <v>244</v>
      </c>
      <c r="F89" s="183">
        <v>0</v>
      </c>
    </row>
    <row r="90" spans="1:6" ht="47.25" hidden="1">
      <c r="A90" s="112" t="s">
        <v>255</v>
      </c>
      <c r="B90" s="170" t="s">
        <v>75</v>
      </c>
      <c r="C90" s="170" t="s">
        <v>79</v>
      </c>
      <c r="D90" s="175">
        <v>9907420</v>
      </c>
      <c r="E90" s="180"/>
      <c r="F90" s="183">
        <f>F91</f>
        <v>0</v>
      </c>
    </row>
    <row r="91" spans="1:6" ht="39.75" customHeight="1" hidden="1">
      <c r="A91" s="177" t="s">
        <v>254</v>
      </c>
      <c r="B91" s="170" t="s">
        <v>75</v>
      </c>
      <c r="C91" s="170" t="s">
        <v>79</v>
      </c>
      <c r="D91" s="175">
        <v>9907420</v>
      </c>
      <c r="E91" s="184">
        <v>244</v>
      </c>
      <c r="F91" s="183">
        <v>0</v>
      </c>
    </row>
    <row r="92" spans="1:6" ht="156.75" customHeight="1">
      <c r="A92" s="112" t="s">
        <v>332</v>
      </c>
      <c r="B92" s="170" t="s">
        <v>75</v>
      </c>
      <c r="C92" s="170" t="s">
        <v>79</v>
      </c>
      <c r="D92" s="175">
        <v>230106</v>
      </c>
      <c r="E92" s="184"/>
      <c r="F92" s="183">
        <f>F93</f>
        <v>2791.8</v>
      </c>
    </row>
    <row r="93" spans="1:11" ht="48.75" customHeight="1">
      <c r="A93" s="185" t="s">
        <v>295</v>
      </c>
      <c r="B93" s="170" t="s">
        <v>75</v>
      </c>
      <c r="C93" s="170" t="s">
        <v>79</v>
      </c>
      <c r="D93" s="175">
        <v>230106</v>
      </c>
      <c r="E93" s="184">
        <v>240</v>
      </c>
      <c r="F93" s="183">
        <v>2791.8</v>
      </c>
      <c r="K93" s="152" t="s">
        <v>48</v>
      </c>
    </row>
    <row r="94" spans="1:6" ht="83.25" customHeight="1" hidden="1">
      <c r="A94" s="192" t="s">
        <v>94</v>
      </c>
      <c r="B94" s="170" t="s">
        <v>75</v>
      </c>
      <c r="C94" s="170" t="s">
        <v>79</v>
      </c>
      <c r="D94" s="175">
        <v>9901005</v>
      </c>
      <c r="E94" s="184"/>
      <c r="F94" s="183" t="e">
        <f>#REF!</f>
        <v>#REF!</v>
      </c>
    </row>
    <row r="95" spans="1:6" ht="31.5">
      <c r="A95" s="177" t="s">
        <v>21</v>
      </c>
      <c r="B95" s="178" t="s">
        <v>75</v>
      </c>
      <c r="C95" s="178" t="s">
        <v>81</v>
      </c>
      <c r="D95" s="179"/>
      <c r="E95" s="180"/>
      <c r="F95" s="181">
        <f>F96</f>
        <v>300</v>
      </c>
    </row>
    <row r="96" spans="1:6" ht="47.25">
      <c r="A96" s="255" t="s">
        <v>259</v>
      </c>
      <c r="B96" s="170" t="s">
        <v>75</v>
      </c>
      <c r="C96" s="170" t="s">
        <v>81</v>
      </c>
      <c r="D96" s="175">
        <v>9900000</v>
      </c>
      <c r="E96" s="180"/>
      <c r="F96" s="183">
        <f>F97</f>
        <v>300</v>
      </c>
    </row>
    <row r="97" spans="1:6" ht="47.25">
      <c r="A97" s="177" t="s">
        <v>294</v>
      </c>
      <c r="B97" s="170" t="s">
        <v>75</v>
      </c>
      <c r="C97" s="170" t="s">
        <v>81</v>
      </c>
      <c r="D97" s="175">
        <v>9900000</v>
      </c>
      <c r="E97" s="180"/>
      <c r="F97" s="183">
        <f>F98</f>
        <v>300</v>
      </c>
    </row>
    <row r="98" spans="1:6" ht="47.25" customHeight="1">
      <c r="A98" s="256" t="s">
        <v>371</v>
      </c>
      <c r="B98" s="170" t="s">
        <v>75</v>
      </c>
      <c r="C98" s="170" t="s">
        <v>81</v>
      </c>
      <c r="D98" s="175">
        <v>9900028</v>
      </c>
      <c r="E98" s="184"/>
      <c r="F98" s="183">
        <v>300</v>
      </c>
    </row>
    <row r="99" spans="1:6" ht="45.75" customHeight="1">
      <c r="A99" s="185" t="s">
        <v>295</v>
      </c>
      <c r="B99" s="170" t="s">
        <v>75</v>
      </c>
      <c r="C99" s="170" t="s">
        <v>81</v>
      </c>
      <c r="D99" s="175">
        <v>9900028</v>
      </c>
      <c r="E99" s="184">
        <v>240</v>
      </c>
      <c r="F99" s="183">
        <v>300</v>
      </c>
    </row>
    <row r="100" spans="1:6" ht="15.75">
      <c r="A100" s="177" t="s">
        <v>22</v>
      </c>
      <c r="B100" s="178" t="s">
        <v>80</v>
      </c>
      <c r="C100" s="178" t="s">
        <v>72</v>
      </c>
      <c r="D100" s="175"/>
      <c r="E100" s="184"/>
      <c r="F100" s="181">
        <f>F101+F120+F140</f>
        <v>13255.4</v>
      </c>
    </row>
    <row r="101" spans="1:6" ht="15.75">
      <c r="A101" s="177" t="s">
        <v>23</v>
      </c>
      <c r="B101" s="178" t="s">
        <v>80</v>
      </c>
      <c r="C101" s="178" t="s">
        <v>71</v>
      </c>
      <c r="D101" s="179"/>
      <c r="E101" s="180"/>
      <c r="F101" s="181">
        <f>F112+F116</f>
        <v>510</v>
      </c>
    </row>
    <row r="102" spans="1:6" ht="126" hidden="1">
      <c r="A102" s="193" t="s">
        <v>40</v>
      </c>
      <c r="B102" s="194">
        <v>500</v>
      </c>
      <c r="C102" s="194">
        <v>501</v>
      </c>
      <c r="D102" s="195" t="s">
        <v>36</v>
      </c>
      <c r="E102" s="196"/>
      <c r="F102" s="183">
        <v>0</v>
      </c>
    </row>
    <row r="103" spans="1:6" ht="47.25" hidden="1">
      <c r="A103" s="182" t="s">
        <v>52</v>
      </c>
      <c r="B103" s="194">
        <v>500</v>
      </c>
      <c r="C103" s="194">
        <v>501</v>
      </c>
      <c r="D103" s="195" t="s">
        <v>36</v>
      </c>
      <c r="E103" s="196">
        <v>244</v>
      </c>
      <c r="F103" s="183">
        <v>0</v>
      </c>
    </row>
    <row r="104" spans="1:6" ht="94.5" hidden="1">
      <c r="A104" s="182" t="s">
        <v>25</v>
      </c>
      <c r="B104" s="170">
        <v>500</v>
      </c>
      <c r="C104" s="170">
        <v>501</v>
      </c>
      <c r="D104" s="175" t="s">
        <v>24</v>
      </c>
      <c r="E104" s="184"/>
      <c r="F104" s="183">
        <v>0</v>
      </c>
    </row>
    <row r="105" spans="1:6" ht="31.5" hidden="1">
      <c r="A105" s="182" t="s">
        <v>10</v>
      </c>
      <c r="B105" s="170">
        <v>500</v>
      </c>
      <c r="C105" s="170">
        <v>501</v>
      </c>
      <c r="D105" s="175" t="s">
        <v>24</v>
      </c>
      <c r="E105" s="184">
        <v>900</v>
      </c>
      <c r="F105" s="183">
        <v>0</v>
      </c>
    </row>
    <row r="106" spans="1:6" ht="47.25" hidden="1">
      <c r="A106" s="182" t="s">
        <v>46</v>
      </c>
      <c r="B106" s="170">
        <v>500</v>
      </c>
      <c r="C106" s="170">
        <v>501</v>
      </c>
      <c r="D106" s="175">
        <v>1020102</v>
      </c>
      <c r="E106" s="184"/>
      <c r="F106" s="183">
        <v>0</v>
      </c>
    </row>
    <row r="107" spans="1:6" ht="31.5" hidden="1">
      <c r="A107" s="182" t="s">
        <v>10</v>
      </c>
      <c r="B107" s="170">
        <v>500</v>
      </c>
      <c r="C107" s="170">
        <v>501</v>
      </c>
      <c r="D107" s="175">
        <v>1020102</v>
      </c>
      <c r="E107" s="184">
        <v>900</v>
      </c>
      <c r="F107" s="183">
        <v>0</v>
      </c>
    </row>
    <row r="108" spans="1:6" ht="47.25" hidden="1">
      <c r="A108" s="182" t="s">
        <v>37</v>
      </c>
      <c r="B108" s="170">
        <v>500</v>
      </c>
      <c r="C108" s="170">
        <v>501</v>
      </c>
      <c r="D108" s="175">
        <v>1020000</v>
      </c>
      <c r="E108" s="184"/>
      <c r="F108" s="183">
        <f>F109</f>
        <v>0</v>
      </c>
    </row>
    <row r="109" spans="1:6" ht="47.25" hidden="1">
      <c r="A109" s="182" t="s">
        <v>38</v>
      </c>
      <c r="B109" s="170">
        <v>500</v>
      </c>
      <c r="C109" s="170">
        <v>501</v>
      </c>
      <c r="D109" s="175">
        <v>1020102</v>
      </c>
      <c r="E109" s="184"/>
      <c r="F109" s="183">
        <f>F110+F111</f>
        <v>0</v>
      </c>
    </row>
    <row r="110" spans="1:6" ht="15.75" hidden="1">
      <c r="A110" s="182" t="s">
        <v>35</v>
      </c>
      <c r="B110" s="170">
        <v>500</v>
      </c>
      <c r="C110" s="170">
        <v>501</v>
      </c>
      <c r="D110" s="175">
        <v>1020102</v>
      </c>
      <c r="E110" s="184">
        <v>3</v>
      </c>
      <c r="F110" s="183">
        <v>0</v>
      </c>
    </row>
    <row r="111" spans="1:6" ht="31.5" hidden="1">
      <c r="A111" s="182" t="s">
        <v>10</v>
      </c>
      <c r="B111" s="170">
        <v>500</v>
      </c>
      <c r="C111" s="170">
        <v>501</v>
      </c>
      <c r="D111" s="175">
        <v>1020102</v>
      </c>
      <c r="E111" s="184">
        <v>900</v>
      </c>
      <c r="F111" s="183">
        <v>0</v>
      </c>
    </row>
    <row r="112" spans="1:6" ht="63">
      <c r="A112" s="154" t="s">
        <v>352</v>
      </c>
      <c r="B112" s="170" t="s">
        <v>80</v>
      </c>
      <c r="C112" s="170" t="s">
        <v>71</v>
      </c>
      <c r="D112" s="175">
        <v>200000</v>
      </c>
      <c r="E112" s="180"/>
      <c r="F112" s="183">
        <f>F113</f>
        <v>500</v>
      </c>
    </row>
    <row r="113" spans="1:6" ht="69.75" customHeight="1">
      <c r="A113" s="177" t="s">
        <v>253</v>
      </c>
      <c r="B113" s="170" t="s">
        <v>80</v>
      </c>
      <c r="C113" s="170" t="s">
        <v>71</v>
      </c>
      <c r="D113" s="175">
        <v>220000</v>
      </c>
      <c r="E113" s="180"/>
      <c r="F113" s="183">
        <f>F114</f>
        <v>500</v>
      </c>
    </row>
    <row r="114" spans="1:6" ht="129" customHeight="1">
      <c r="A114" s="112" t="s">
        <v>330</v>
      </c>
      <c r="B114" s="170" t="s">
        <v>80</v>
      </c>
      <c r="C114" s="170" t="s">
        <v>71</v>
      </c>
      <c r="D114" s="175">
        <v>220104</v>
      </c>
      <c r="E114" s="184"/>
      <c r="F114" s="183">
        <f>F115</f>
        <v>500</v>
      </c>
    </row>
    <row r="115" spans="1:6" ht="47.25">
      <c r="A115" s="185" t="s">
        <v>295</v>
      </c>
      <c r="B115" s="170" t="s">
        <v>80</v>
      </c>
      <c r="C115" s="170" t="s">
        <v>71</v>
      </c>
      <c r="D115" s="175">
        <v>220104</v>
      </c>
      <c r="E115" s="184">
        <v>240</v>
      </c>
      <c r="F115" s="183">
        <v>500</v>
      </c>
    </row>
    <row r="116" spans="1:6" ht="15.75">
      <c r="A116" s="182" t="s">
        <v>90</v>
      </c>
      <c r="B116" s="170" t="s">
        <v>80</v>
      </c>
      <c r="C116" s="170" t="s">
        <v>71</v>
      </c>
      <c r="D116" s="175">
        <v>9000000</v>
      </c>
      <c r="E116" s="184"/>
      <c r="F116" s="183">
        <f>F117</f>
        <v>10</v>
      </c>
    </row>
    <row r="117" spans="1:6" ht="47.25">
      <c r="A117" s="182" t="s">
        <v>91</v>
      </c>
      <c r="B117" s="170" t="s">
        <v>80</v>
      </c>
      <c r="C117" s="170" t="s">
        <v>71</v>
      </c>
      <c r="D117" s="175">
        <v>9900000</v>
      </c>
      <c r="E117" s="184"/>
      <c r="F117" s="183">
        <f>F118</f>
        <v>10</v>
      </c>
    </row>
    <row r="118" spans="1:6" ht="47.25">
      <c r="A118" s="112" t="s">
        <v>359</v>
      </c>
      <c r="B118" s="170" t="s">
        <v>80</v>
      </c>
      <c r="C118" s="170" t="s">
        <v>71</v>
      </c>
      <c r="D118" s="175">
        <v>9908002</v>
      </c>
      <c r="E118" s="184"/>
      <c r="F118" s="183">
        <f>F119</f>
        <v>10</v>
      </c>
    </row>
    <row r="119" spans="1:6" ht="47.25">
      <c r="A119" s="182" t="s">
        <v>62</v>
      </c>
      <c r="B119" s="170" t="s">
        <v>80</v>
      </c>
      <c r="C119" s="170" t="s">
        <v>71</v>
      </c>
      <c r="D119" s="175">
        <v>9908002</v>
      </c>
      <c r="E119" s="184">
        <v>240</v>
      </c>
      <c r="F119" s="183">
        <v>10</v>
      </c>
    </row>
    <row r="120" spans="1:6" ht="15.75">
      <c r="A120" s="177" t="s">
        <v>26</v>
      </c>
      <c r="B120" s="178" t="s">
        <v>80</v>
      </c>
      <c r="C120" s="178" t="s">
        <v>73</v>
      </c>
      <c r="D120" s="179"/>
      <c r="E120" s="180"/>
      <c r="F120" s="181">
        <f>F127+F123</f>
        <v>5700</v>
      </c>
    </row>
    <row r="121" spans="1:10" ht="15.75" hidden="1">
      <c r="A121" s="182" t="s">
        <v>47</v>
      </c>
      <c r="B121" s="194">
        <v>500</v>
      </c>
      <c r="C121" s="194">
        <v>502</v>
      </c>
      <c r="D121" s="175">
        <v>700401</v>
      </c>
      <c r="E121" s="184"/>
      <c r="F121" s="183">
        <v>0</v>
      </c>
      <c r="J121" s="186"/>
    </row>
    <row r="122" spans="1:6" ht="31.5" hidden="1">
      <c r="A122" s="182" t="s">
        <v>10</v>
      </c>
      <c r="B122" s="194">
        <v>500</v>
      </c>
      <c r="C122" s="194">
        <v>502</v>
      </c>
      <c r="D122" s="175">
        <v>700401</v>
      </c>
      <c r="E122" s="170">
        <v>900</v>
      </c>
      <c r="F122" s="183">
        <v>0</v>
      </c>
    </row>
    <row r="123" spans="1:6" ht="31.5">
      <c r="A123" s="185" t="s">
        <v>259</v>
      </c>
      <c r="B123" s="194" t="s">
        <v>80</v>
      </c>
      <c r="C123" s="194" t="s">
        <v>73</v>
      </c>
      <c r="D123" s="175">
        <v>9000000</v>
      </c>
      <c r="E123" s="170"/>
      <c r="F123" s="183">
        <f>F124</f>
        <v>100</v>
      </c>
    </row>
    <row r="124" spans="1:6" ht="47.25">
      <c r="A124" s="182" t="s">
        <v>91</v>
      </c>
      <c r="B124" s="194" t="s">
        <v>80</v>
      </c>
      <c r="C124" s="194" t="s">
        <v>73</v>
      </c>
      <c r="D124" s="175">
        <v>9900000</v>
      </c>
      <c r="E124" s="170"/>
      <c r="F124" s="183">
        <f>F125</f>
        <v>100</v>
      </c>
    </row>
    <row r="125" spans="1:6" ht="47.25">
      <c r="A125" s="112" t="s">
        <v>262</v>
      </c>
      <c r="B125" s="194" t="s">
        <v>80</v>
      </c>
      <c r="C125" s="194" t="s">
        <v>73</v>
      </c>
      <c r="D125" s="175">
        <v>9908004</v>
      </c>
      <c r="E125" s="170"/>
      <c r="F125" s="183">
        <f>F126</f>
        <v>100</v>
      </c>
    </row>
    <row r="126" spans="1:6" ht="48" customHeight="1">
      <c r="A126" s="185" t="s">
        <v>295</v>
      </c>
      <c r="B126" s="194" t="s">
        <v>80</v>
      </c>
      <c r="C126" s="194" t="s">
        <v>73</v>
      </c>
      <c r="D126" s="175">
        <v>9908004</v>
      </c>
      <c r="E126" s="170" t="s">
        <v>290</v>
      </c>
      <c r="F126" s="183">
        <v>100</v>
      </c>
    </row>
    <row r="127" spans="1:6" ht="63">
      <c r="A127" s="154" t="s">
        <v>352</v>
      </c>
      <c r="B127" s="194" t="s">
        <v>80</v>
      </c>
      <c r="C127" s="194" t="s">
        <v>73</v>
      </c>
      <c r="D127" s="175">
        <v>200000</v>
      </c>
      <c r="E127" s="180"/>
      <c r="F127" s="183">
        <f>F128</f>
        <v>5600</v>
      </c>
    </row>
    <row r="128" spans="1:6" ht="66" customHeight="1">
      <c r="A128" s="177" t="s">
        <v>253</v>
      </c>
      <c r="B128" s="194" t="s">
        <v>80</v>
      </c>
      <c r="C128" s="194" t="s">
        <v>73</v>
      </c>
      <c r="D128" s="175">
        <v>220000</v>
      </c>
      <c r="E128" s="180"/>
      <c r="F128" s="183">
        <f>F129+F131+F133</f>
        <v>5600</v>
      </c>
    </row>
    <row r="129" spans="1:6" ht="78.75" hidden="1">
      <c r="A129" s="182" t="s">
        <v>174</v>
      </c>
      <c r="B129" s="194" t="s">
        <v>80</v>
      </c>
      <c r="C129" s="194" t="s">
        <v>73</v>
      </c>
      <c r="D129" s="175">
        <v>9907088</v>
      </c>
      <c r="E129" s="180"/>
      <c r="F129" s="183">
        <f>F130</f>
        <v>0</v>
      </c>
    </row>
    <row r="130" spans="1:6" ht="33.75" customHeight="1" hidden="1">
      <c r="A130" s="182" t="s">
        <v>52</v>
      </c>
      <c r="B130" s="194" t="s">
        <v>80</v>
      </c>
      <c r="C130" s="194" t="s">
        <v>73</v>
      </c>
      <c r="D130" s="175">
        <v>9907088</v>
      </c>
      <c r="E130" s="184">
        <v>244</v>
      </c>
      <c r="F130" s="183">
        <v>0</v>
      </c>
    </row>
    <row r="131" spans="1:6" ht="131.25" customHeight="1">
      <c r="A131" s="112" t="s">
        <v>330</v>
      </c>
      <c r="B131" s="194" t="s">
        <v>80</v>
      </c>
      <c r="C131" s="194" t="s">
        <v>73</v>
      </c>
      <c r="D131" s="175">
        <v>220104</v>
      </c>
      <c r="E131" s="196"/>
      <c r="F131" s="183">
        <f>F132</f>
        <v>0</v>
      </c>
    </row>
    <row r="132" spans="1:6" ht="51" customHeight="1">
      <c r="A132" s="185" t="s">
        <v>295</v>
      </c>
      <c r="B132" s="194" t="s">
        <v>80</v>
      </c>
      <c r="C132" s="194" t="s">
        <v>73</v>
      </c>
      <c r="D132" s="175">
        <v>220104</v>
      </c>
      <c r="E132" s="196">
        <v>240</v>
      </c>
      <c r="F132" s="183">
        <v>0</v>
      </c>
    </row>
    <row r="133" spans="1:6" ht="142.5" customHeight="1">
      <c r="A133" s="112" t="s">
        <v>331</v>
      </c>
      <c r="B133" s="170" t="s">
        <v>80</v>
      </c>
      <c r="C133" s="170" t="s">
        <v>73</v>
      </c>
      <c r="D133" s="175">
        <v>220105</v>
      </c>
      <c r="E133" s="184"/>
      <c r="F133" s="183">
        <f>F135+F134+F136</f>
        <v>5600</v>
      </c>
    </row>
    <row r="134" spans="1:6" ht="47.25" hidden="1">
      <c r="A134" s="182" t="s">
        <v>51</v>
      </c>
      <c r="B134" s="170" t="s">
        <v>80</v>
      </c>
      <c r="C134" s="170" t="s">
        <v>73</v>
      </c>
      <c r="D134" s="175">
        <v>220104</v>
      </c>
      <c r="E134" s="184">
        <v>242</v>
      </c>
      <c r="F134" s="183">
        <v>0</v>
      </c>
    </row>
    <row r="135" spans="1:6" ht="47.25">
      <c r="A135" s="185" t="s">
        <v>295</v>
      </c>
      <c r="B135" s="170" t="s">
        <v>80</v>
      </c>
      <c r="C135" s="170" t="s">
        <v>73</v>
      </c>
      <c r="D135" s="175">
        <v>220105</v>
      </c>
      <c r="E135" s="184">
        <v>240</v>
      </c>
      <c r="F135" s="183">
        <v>5600</v>
      </c>
    </row>
    <row r="136" spans="1:6" ht="30.75" customHeight="1" hidden="1">
      <c r="A136" s="182" t="s">
        <v>49</v>
      </c>
      <c r="B136" s="170" t="s">
        <v>80</v>
      </c>
      <c r="C136" s="170" t="s">
        <v>73</v>
      </c>
      <c r="D136" s="175">
        <v>9908022</v>
      </c>
      <c r="E136" s="194" t="s">
        <v>93</v>
      </c>
      <c r="F136" s="183">
        <v>0</v>
      </c>
    </row>
    <row r="137" spans="1:6" ht="31.5" hidden="1">
      <c r="A137" s="193" t="s">
        <v>53</v>
      </c>
      <c r="B137" s="170">
        <v>500</v>
      </c>
      <c r="C137" s="198" t="s">
        <v>58</v>
      </c>
      <c r="D137" s="199" t="s">
        <v>59</v>
      </c>
      <c r="E137" s="198"/>
      <c r="F137" s="183">
        <f>F138</f>
        <v>0</v>
      </c>
    </row>
    <row r="138" spans="1:6" ht="78.75" hidden="1">
      <c r="A138" s="200" t="s">
        <v>54</v>
      </c>
      <c r="B138" s="170">
        <v>500</v>
      </c>
      <c r="C138" s="198" t="s">
        <v>58</v>
      </c>
      <c r="D138" s="199" t="s">
        <v>60</v>
      </c>
      <c r="E138" s="194"/>
      <c r="F138" s="183">
        <f>F139</f>
        <v>0</v>
      </c>
    </row>
    <row r="139" spans="1:6" ht="31.5" hidden="1">
      <c r="A139" s="200" t="s">
        <v>10</v>
      </c>
      <c r="B139" s="170">
        <v>500</v>
      </c>
      <c r="C139" s="198" t="s">
        <v>58</v>
      </c>
      <c r="D139" s="199" t="s">
        <v>60</v>
      </c>
      <c r="E139" s="198">
        <v>900</v>
      </c>
      <c r="F139" s="183">
        <v>0</v>
      </c>
    </row>
    <row r="140" spans="1:6" ht="15.75">
      <c r="A140" s="177" t="s">
        <v>27</v>
      </c>
      <c r="B140" s="178" t="s">
        <v>80</v>
      </c>
      <c r="C140" s="178" t="s">
        <v>74</v>
      </c>
      <c r="D140" s="179"/>
      <c r="E140" s="180"/>
      <c r="F140" s="181">
        <f>F141</f>
        <v>7045.4</v>
      </c>
    </row>
    <row r="141" spans="1:6" ht="63">
      <c r="A141" s="154" t="s">
        <v>352</v>
      </c>
      <c r="B141" s="170" t="s">
        <v>80</v>
      </c>
      <c r="C141" s="170" t="s">
        <v>74</v>
      </c>
      <c r="D141" s="175">
        <v>200000</v>
      </c>
      <c r="E141" s="180"/>
      <c r="F141" s="183">
        <f>F142+F145</f>
        <v>7045.4</v>
      </c>
    </row>
    <row r="142" spans="1:6" ht="38.25" customHeight="1">
      <c r="A142" s="177" t="s">
        <v>254</v>
      </c>
      <c r="B142" s="170" t="s">
        <v>80</v>
      </c>
      <c r="C142" s="170" t="s">
        <v>74</v>
      </c>
      <c r="D142" s="175">
        <v>23000</v>
      </c>
      <c r="E142" s="180"/>
      <c r="F142" s="183">
        <f>F143</f>
        <v>665.4</v>
      </c>
    </row>
    <row r="143" spans="1:6" ht="156.75" customHeight="1">
      <c r="A143" s="112" t="s">
        <v>333</v>
      </c>
      <c r="B143" s="170" t="s">
        <v>80</v>
      </c>
      <c r="C143" s="170" t="s">
        <v>74</v>
      </c>
      <c r="D143" s="175">
        <v>230107</v>
      </c>
      <c r="E143" s="180"/>
      <c r="F143" s="183">
        <f>F144</f>
        <v>665.4</v>
      </c>
    </row>
    <row r="144" spans="1:6" ht="47.25">
      <c r="A144" s="185" t="s">
        <v>295</v>
      </c>
      <c r="B144" s="170" t="s">
        <v>80</v>
      </c>
      <c r="C144" s="170" t="s">
        <v>74</v>
      </c>
      <c r="D144" s="175">
        <v>230107</v>
      </c>
      <c r="E144" s="184">
        <v>240</v>
      </c>
      <c r="F144" s="183">
        <v>665.4</v>
      </c>
    </row>
    <row r="145" spans="1:6" ht="40.5" customHeight="1">
      <c r="A145" s="177" t="s">
        <v>257</v>
      </c>
      <c r="B145" s="170" t="s">
        <v>80</v>
      </c>
      <c r="C145" s="170" t="s">
        <v>74</v>
      </c>
      <c r="D145" s="175">
        <v>250000</v>
      </c>
      <c r="E145" s="180"/>
      <c r="F145" s="183">
        <f>F146+F148+F150+F152+F158+F160</f>
        <v>6380</v>
      </c>
    </row>
    <row r="146" spans="1:6" ht="101.25" customHeight="1">
      <c r="A146" s="182" t="s">
        <v>335</v>
      </c>
      <c r="B146" s="170" t="s">
        <v>80</v>
      </c>
      <c r="C146" s="170" t="s">
        <v>74</v>
      </c>
      <c r="D146" s="175">
        <v>250109</v>
      </c>
      <c r="E146" s="184"/>
      <c r="F146" s="183">
        <f>F147</f>
        <v>3000</v>
      </c>
    </row>
    <row r="147" spans="1:6" ht="47.25">
      <c r="A147" s="185" t="s">
        <v>295</v>
      </c>
      <c r="B147" s="170" t="s">
        <v>80</v>
      </c>
      <c r="C147" s="170" t="s">
        <v>74</v>
      </c>
      <c r="D147" s="175">
        <v>250109</v>
      </c>
      <c r="E147" s="184">
        <v>240</v>
      </c>
      <c r="F147" s="183">
        <v>3000</v>
      </c>
    </row>
    <row r="148" spans="1:6" ht="126">
      <c r="A148" s="182" t="s">
        <v>336</v>
      </c>
      <c r="B148" s="170" t="s">
        <v>80</v>
      </c>
      <c r="C148" s="170" t="s">
        <v>74</v>
      </c>
      <c r="D148" s="175">
        <v>250110</v>
      </c>
      <c r="E148" s="184"/>
      <c r="F148" s="183">
        <f>F149</f>
        <v>1600</v>
      </c>
    </row>
    <row r="149" spans="1:6" ht="47.25">
      <c r="A149" s="185" t="s">
        <v>295</v>
      </c>
      <c r="B149" s="170" t="s">
        <v>80</v>
      </c>
      <c r="C149" s="170" t="s">
        <v>74</v>
      </c>
      <c r="D149" s="175">
        <v>250110</v>
      </c>
      <c r="E149" s="184">
        <v>240</v>
      </c>
      <c r="F149" s="183">
        <v>1600</v>
      </c>
    </row>
    <row r="150" spans="1:6" ht="115.5" customHeight="1">
      <c r="A150" s="182" t="s">
        <v>337</v>
      </c>
      <c r="B150" s="170" t="s">
        <v>80</v>
      </c>
      <c r="C150" s="170" t="s">
        <v>74</v>
      </c>
      <c r="D150" s="175">
        <v>250111</v>
      </c>
      <c r="E150" s="184"/>
      <c r="F150" s="183">
        <f>F151</f>
        <v>180</v>
      </c>
    </row>
    <row r="151" spans="1:6" ht="47.25">
      <c r="A151" s="185" t="s">
        <v>295</v>
      </c>
      <c r="B151" s="170" t="s">
        <v>80</v>
      </c>
      <c r="C151" s="170" t="s">
        <v>74</v>
      </c>
      <c r="D151" s="175">
        <v>250111</v>
      </c>
      <c r="E151" s="184">
        <v>240</v>
      </c>
      <c r="F151" s="183">
        <v>180</v>
      </c>
    </row>
    <row r="152" spans="1:6" ht="100.5" customHeight="1">
      <c r="A152" s="182" t="s">
        <v>338</v>
      </c>
      <c r="B152" s="170" t="s">
        <v>80</v>
      </c>
      <c r="C152" s="170" t="s">
        <v>74</v>
      </c>
      <c r="D152" s="175">
        <v>250112</v>
      </c>
      <c r="E152" s="184"/>
      <c r="F152" s="183">
        <f>F153</f>
        <v>400</v>
      </c>
    </row>
    <row r="153" spans="1:6" ht="47.25">
      <c r="A153" s="185" t="s">
        <v>295</v>
      </c>
      <c r="B153" s="170" t="s">
        <v>80</v>
      </c>
      <c r="C153" s="170" t="s">
        <v>74</v>
      </c>
      <c r="D153" s="175">
        <v>250112</v>
      </c>
      <c r="E153" s="184">
        <v>240</v>
      </c>
      <c r="F153" s="183">
        <v>400</v>
      </c>
    </row>
    <row r="154" spans="1:6" ht="94.5" hidden="1">
      <c r="A154" s="182" t="s">
        <v>177</v>
      </c>
      <c r="B154" s="170" t="s">
        <v>80</v>
      </c>
      <c r="C154" s="170" t="s">
        <v>74</v>
      </c>
      <c r="D154" s="175">
        <v>9907088</v>
      </c>
      <c r="E154" s="184"/>
      <c r="F154" s="183">
        <f>F155</f>
        <v>0</v>
      </c>
    </row>
    <row r="155" spans="1:6" ht="33.75" customHeight="1" hidden="1">
      <c r="A155" s="182" t="s">
        <v>52</v>
      </c>
      <c r="B155" s="170" t="s">
        <v>80</v>
      </c>
      <c r="C155" s="170" t="s">
        <v>74</v>
      </c>
      <c r="D155" s="175">
        <v>9907088</v>
      </c>
      <c r="E155" s="184">
        <v>244</v>
      </c>
      <c r="F155" s="183">
        <v>0</v>
      </c>
    </row>
    <row r="156" spans="1:6" ht="82.5" customHeight="1" hidden="1">
      <c r="A156" s="182" t="s">
        <v>178</v>
      </c>
      <c r="B156" s="170" t="s">
        <v>80</v>
      </c>
      <c r="C156" s="170" t="s">
        <v>74</v>
      </c>
      <c r="D156" s="175">
        <v>9907202</v>
      </c>
      <c r="E156" s="184"/>
      <c r="F156" s="183">
        <f>F157</f>
        <v>0</v>
      </c>
    </row>
    <row r="157" spans="1:6" ht="33.75" customHeight="1" hidden="1">
      <c r="A157" s="182" t="s">
        <v>52</v>
      </c>
      <c r="B157" s="170" t="s">
        <v>80</v>
      </c>
      <c r="C157" s="170" t="s">
        <v>74</v>
      </c>
      <c r="D157" s="175">
        <v>9907202</v>
      </c>
      <c r="E157" s="184">
        <v>244</v>
      </c>
      <c r="F157" s="183">
        <v>0</v>
      </c>
    </row>
    <row r="158" spans="1:6" ht="142.5" customHeight="1">
      <c r="A158" s="182" t="s">
        <v>339</v>
      </c>
      <c r="B158" s="170" t="s">
        <v>80</v>
      </c>
      <c r="C158" s="170" t="s">
        <v>74</v>
      </c>
      <c r="D158" s="175">
        <v>250113</v>
      </c>
      <c r="E158" s="184"/>
      <c r="F158" s="183">
        <f>F159</f>
        <v>700</v>
      </c>
    </row>
    <row r="159" spans="1:6" ht="47.25">
      <c r="A159" s="185" t="s">
        <v>295</v>
      </c>
      <c r="B159" s="170" t="s">
        <v>80</v>
      </c>
      <c r="C159" s="170" t="s">
        <v>74</v>
      </c>
      <c r="D159" s="175">
        <v>250113</v>
      </c>
      <c r="E159" s="184">
        <v>240</v>
      </c>
      <c r="F159" s="183">
        <v>700</v>
      </c>
    </row>
    <row r="160" spans="1:6" ht="141.75">
      <c r="A160" s="182" t="s">
        <v>340</v>
      </c>
      <c r="B160" s="170" t="s">
        <v>80</v>
      </c>
      <c r="C160" s="170" t="s">
        <v>74</v>
      </c>
      <c r="D160" s="175">
        <v>250114</v>
      </c>
      <c r="E160" s="184"/>
      <c r="F160" s="183">
        <f>F161</f>
        <v>500</v>
      </c>
    </row>
    <row r="161" spans="1:6" ht="47.25">
      <c r="A161" s="185" t="s">
        <v>295</v>
      </c>
      <c r="B161" s="170" t="s">
        <v>80</v>
      </c>
      <c r="C161" s="170" t="s">
        <v>74</v>
      </c>
      <c r="D161" s="175">
        <v>250114</v>
      </c>
      <c r="E161" s="184">
        <v>240</v>
      </c>
      <c r="F161" s="183">
        <v>500</v>
      </c>
    </row>
    <row r="162" spans="1:6" ht="15.75">
      <c r="A162" s="177" t="s">
        <v>28</v>
      </c>
      <c r="B162" s="178" t="s">
        <v>76</v>
      </c>
      <c r="C162" s="178" t="s">
        <v>72</v>
      </c>
      <c r="D162" s="179"/>
      <c r="E162" s="180"/>
      <c r="F162" s="181">
        <f>F163+F168</f>
        <v>100</v>
      </c>
    </row>
    <row r="163" spans="1:6" ht="17.25" customHeight="1">
      <c r="A163" s="177" t="s">
        <v>29</v>
      </c>
      <c r="B163" s="178" t="s">
        <v>76</v>
      </c>
      <c r="C163" s="178" t="s">
        <v>76</v>
      </c>
      <c r="D163" s="179"/>
      <c r="E163" s="180"/>
      <c r="F163" s="181">
        <f>F164</f>
        <v>100</v>
      </c>
    </row>
    <row r="164" spans="1:6" ht="63">
      <c r="A164" s="154" t="s">
        <v>352</v>
      </c>
      <c r="B164" s="170" t="s">
        <v>76</v>
      </c>
      <c r="C164" s="170" t="s">
        <v>76</v>
      </c>
      <c r="D164" s="175">
        <v>200000</v>
      </c>
      <c r="E164" s="180"/>
      <c r="F164" s="181">
        <f>F165</f>
        <v>100</v>
      </c>
    </row>
    <row r="165" spans="1:6" ht="47.25">
      <c r="A165" s="154" t="s">
        <v>258</v>
      </c>
      <c r="B165" s="170" t="s">
        <v>76</v>
      </c>
      <c r="C165" s="170" t="s">
        <v>76</v>
      </c>
      <c r="D165" s="175">
        <v>260000</v>
      </c>
      <c r="E165" s="180"/>
      <c r="F165" s="183">
        <f>F166</f>
        <v>100</v>
      </c>
    </row>
    <row r="166" spans="1:6" ht="116.25" customHeight="1">
      <c r="A166" s="112" t="s">
        <v>341</v>
      </c>
      <c r="B166" s="170" t="s">
        <v>76</v>
      </c>
      <c r="C166" s="170" t="s">
        <v>76</v>
      </c>
      <c r="D166" s="175">
        <v>260115</v>
      </c>
      <c r="E166" s="184"/>
      <c r="F166" s="183">
        <f>F167</f>
        <v>100</v>
      </c>
    </row>
    <row r="167" spans="1:10" ht="47.25">
      <c r="A167" s="185" t="s">
        <v>295</v>
      </c>
      <c r="B167" s="170" t="s">
        <v>76</v>
      </c>
      <c r="C167" s="170" t="s">
        <v>76</v>
      </c>
      <c r="D167" s="175">
        <v>260115</v>
      </c>
      <c r="E167" s="184">
        <v>240</v>
      </c>
      <c r="F167" s="183">
        <v>100</v>
      </c>
      <c r="J167" s="161"/>
    </row>
    <row r="168" spans="1:10" ht="15.75" hidden="1">
      <c r="A168" s="182" t="s">
        <v>41</v>
      </c>
      <c r="B168" s="170">
        <v>700</v>
      </c>
      <c r="C168" s="170">
        <v>707</v>
      </c>
      <c r="D168" s="175"/>
      <c r="E168" s="184"/>
      <c r="F168" s="183">
        <v>0</v>
      </c>
      <c r="J168" s="201"/>
    </row>
    <row r="169" spans="1:10" ht="78.75" hidden="1">
      <c r="A169" s="182" t="s">
        <v>43</v>
      </c>
      <c r="B169" s="170">
        <v>700</v>
      </c>
      <c r="C169" s="170">
        <v>707</v>
      </c>
      <c r="D169" s="175">
        <v>5221200</v>
      </c>
      <c r="E169" s="184"/>
      <c r="F169" s="183">
        <v>0</v>
      </c>
      <c r="J169" s="186"/>
    </row>
    <row r="170" spans="1:6" ht="15.75" hidden="1">
      <c r="A170" s="182" t="s">
        <v>39</v>
      </c>
      <c r="B170" s="170">
        <v>700</v>
      </c>
      <c r="C170" s="170">
        <v>707</v>
      </c>
      <c r="D170" s="175">
        <v>5221200</v>
      </c>
      <c r="E170" s="184">
        <v>10</v>
      </c>
      <c r="F170" s="183">
        <v>0</v>
      </c>
    </row>
    <row r="171" spans="1:6" ht="31.5">
      <c r="A171" s="177" t="s">
        <v>30</v>
      </c>
      <c r="B171" s="178" t="s">
        <v>82</v>
      </c>
      <c r="C171" s="178" t="s">
        <v>71</v>
      </c>
      <c r="D171" s="179"/>
      <c r="E171" s="180"/>
      <c r="F171" s="181">
        <f>F172</f>
        <v>4316</v>
      </c>
    </row>
    <row r="172" spans="1:6" ht="15.75">
      <c r="A172" s="177" t="s">
        <v>31</v>
      </c>
      <c r="B172" s="178" t="s">
        <v>82</v>
      </c>
      <c r="C172" s="178" t="s">
        <v>71</v>
      </c>
      <c r="D172" s="179"/>
      <c r="E172" s="180"/>
      <c r="F172" s="181">
        <f>F173</f>
        <v>4316</v>
      </c>
    </row>
    <row r="173" spans="1:6" ht="63">
      <c r="A173" s="154" t="s">
        <v>352</v>
      </c>
      <c r="B173" s="170" t="s">
        <v>82</v>
      </c>
      <c r="C173" s="170" t="s">
        <v>71</v>
      </c>
      <c r="D173" s="175">
        <v>200000</v>
      </c>
      <c r="E173" s="180"/>
      <c r="F173" s="183">
        <f>F174</f>
        <v>4316</v>
      </c>
    </row>
    <row r="174" spans="1:6" ht="81" customHeight="1">
      <c r="A174" s="154" t="s">
        <v>355</v>
      </c>
      <c r="B174" s="170" t="s">
        <v>82</v>
      </c>
      <c r="C174" s="170" t="s">
        <v>71</v>
      </c>
      <c r="D174" s="175">
        <v>270000</v>
      </c>
      <c r="E174" s="180"/>
      <c r="F174" s="183">
        <f>F175+F183+F185+F187</f>
        <v>4316</v>
      </c>
    </row>
    <row r="175" spans="1:6" ht="149.25" customHeight="1">
      <c r="A175" s="112" t="s">
        <v>354</v>
      </c>
      <c r="B175" s="170" t="s">
        <v>82</v>
      </c>
      <c r="C175" s="170" t="s">
        <v>71</v>
      </c>
      <c r="D175" s="175">
        <v>270023</v>
      </c>
      <c r="E175" s="184"/>
      <c r="F175" s="183">
        <f>SUM(F178:F182)</f>
        <v>2883.7</v>
      </c>
    </row>
    <row r="176" spans="1:6" ht="15.75" hidden="1">
      <c r="A176" s="182" t="s">
        <v>188</v>
      </c>
      <c r="B176" s="170" t="s">
        <v>82</v>
      </c>
      <c r="C176" s="170" t="s">
        <v>71</v>
      </c>
      <c r="D176" s="175">
        <v>270110</v>
      </c>
      <c r="E176" s="180"/>
      <c r="F176" s="183">
        <f>F177</f>
        <v>0</v>
      </c>
    </row>
    <row r="177" spans="1:6" ht="47.25" hidden="1">
      <c r="A177" s="182" t="s">
        <v>189</v>
      </c>
      <c r="B177" s="170" t="s">
        <v>82</v>
      </c>
      <c r="C177" s="170" t="s">
        <v>71</v>
      </c>
      <c r="D177" s="175">
        <v>270110</v>
      </c>
      <c r="E177" s="184">
        <v>111</v>
      </c>
      <c r="F177" s="183">
        <v>0</v>
      </c>
    </row>
    <row r="178" spans="1:6" ht="31.5">
      <c r="A178" s="185" t="s">
        <v>298</v>
      </c>
      <c r="B178" s="170" t="s">
        <v>82</v>
      </c>
      <c r="C178" s="170" t="s">
        <v>71</v>
      </c>
      <c r="D178" s="175">
        <v>270023</v>
      </c>
      <c r="E178" s="184">
        <v>110</v>
      </c>
      <c r="F178" s="183">
        <v>2478.7</v>
      </c>
    </row>
    <row r="179" spans="1:6" ht="47.25" hidden="1">
      <c r="A179" s="182" t="s">
        <v>51</v>
      </c>
      <c r="B179" s="170" t="s">
        <v>82</v>
      </c>
      <c r="C179" s="170" t="s">
        <v>71</v>
      </c>
      <c r="D179" s="175">
        <v>270023</v>
      </c>
      <c r="E179" s="184">
        <v>242</v>
      </c>
      <c r="F179" s="183">
        <v>0</v>
      </c>
    </row>
    <row r="180" spans="1:6" ht="47.25" hidden="1">
      <c r="A180" s="182" t="s">
        <v>98</v>
      </c>
      <c r="B180" s="170" t="s">
        <v>82</v>
      </c>
      <c r="C180" s="170" t="s">
        <v>71</v>
      </c>
      <c r="D180" s="175">
        <v>270023</v>
      </c>
      <c r="E180" s="184">
        <v>112</v>
      </c>
      <c r="F180" s="183">
        <v>0</v>
      </c>
    </row>
    <row r="181" spans="1:6" ht="47.25">
      <c r="A181" s="185" t="s">
        <v>295</v>
      </c>
      <c r="B181" s="170" t="s">
        <v>82</v>
      </c>
      <c r="C181" s="170" t="s">
        <v>71</v>
      </c>
      <c r="D181" s="175">
        <v>270023</v>
      </c>
      <c r="E181" s="184">
        <v>240</v>
      </c>
      <c r="F181" s="183">
        <v>400</v>
      </c>
    </row>
    <row r="182" spans="1:6" ht="19.5" customHeight="1">
      <c r="A182" s="182" t="s">
        <v>49</v>
      </c>
      <c r="B182" s="170" t="s">
        <v>82</v>
      </c>
      <c r="C182" s="170" t="s">
        <v>71</v>
      </c>
      <c r="D182" s="175">
        <v>270023</v>
      </c>
      <c r="E182" s="184">
        <v>850</v>
      </c>
      <c r="F182" s="183">
        <v>5</v>
      </c>
    </row>
    <row r="183" spans="1:6" ht="164.25" customHeight="1">
      <c r="A183" s="112" t="s">
        <v>356</v>
      </c>
      <c r="B183" s="170" t="s">
        <v>82</v>
      </c>
      <c r="C183" s="170" t="s">
        <v>71</v>
      </c>
      <c r="D183" s="175">
        <v>270116</v>
      </c>
      <c r="E183" s="184"/>
      <c r="F183" s="183">
        <f>F184</f>
        <v>30</v>
      </c>
    </row>
    <row r="184" spans="1:6" ht="47.25">
      <c r="A184" s="185" t="s">
        <v>295</v>
      </c>
      <c r="B184" s="170" t="s">
        <v>82</v>
      </c>
      <c r="C184" s="170" t="s">
        <v>71</v>
      </c>
      <c r="D184" s="175">
        <v>270116</v>
      </c>
      <c r="E184" s="184">
        <v>240</v>
      </c>
      <c r="F184" s="183">
        <v>30</v>
      </c>
    </row>
    <row r="185" spans="1:6" ht="144" customHeight="1">
      <c r="A185" s="112" t="s">
        <v>357</v>
      </c>
      <c r="B185" s="170" t="s">
        <v>82</v>
      </c>
      <c r="C185" s="170" t="s">
        <v>71</v>
      </c>
      <c r="D185" s="175">
        <v>270117</v>
      </c>
      <c r="E185" s="184"/>
      <c r="F185" s="183">
        <f>F186</f>
        <v>500</v>
      </c>
    </row>
    <row r="186" spans="1:6" ht="47.25">
      <c r="A186" s="185" t="s">
        <v>295</v>
      </c>
      <c r="B186" s="170" t="s">
        <v>82</v>
      </c>
      <c r="C186" s="170" t="s">
        <v>71</v>
      </c>
      <c r="D186" s="175">
        <v>270117</v>
      </c>
      <c r="E186" s="184">
        <v>240</v>
      </c>
      <c r="F186" s="183">
        <v>500</v>
      </c>
    </row>
    <row r="187" spans="1:6" ht="156" customHeight="1">
      <c r="A187" s="254" t="s">
        <v>370</v>
      </c>
      <c r="B187" s="170" t="s">
        <v>82</v>
      </c>
      <c r="C187" s="170" t="s">
        <v>71</v>
      </c>
      <c r="D187" s="175">
        <v>270023</v>
      </c>
      <c r="E187" s="184"/>
      <c r="F187" s="183">
        <f>SUM(F188,F190:F192)</f>
        <v>902.3</v>
      </c>
    </row>
    <row r="188" spans="1:6" ht="15.75" hidden="1">
      <c r="A188" s="182" t="s">
        <v>188</v>
      </c>
      <c r="B188" s="170" t="s">
        <v>82</v>
      </c>
      <c r="C188" s="170" t="s">
        <v>71</v>
      </c>
      <c r="D188" s="175">
        <v>270023</v>
      </c>
      <c r="E188" s="180"/>
      <c r="F188" s="183">
        <f>F189</f>
        <v>0</v>
      </c>
    </row>
    <row r="189" spans="1:6" ht="47.25" hidden="1">
      <c r="A189" s="182" t="s">
        <v>189</v>
      </c>
      <c r="B189" s="170" t="s">
        <v>82</v>
      </c>
      <c r="C189" s="170" t="s">
        <v>71</v>
      </c>
      <c r="D189" s="175">
        <v>270023</v>
      </c>
      <c r="E189" s="184">
        <v>111</v>
      </c>
      <c r="F189" s="183">
        <v>0</v>
      </c>
    </row>
    <row r="190" spans="1:6" ht="31.5">
      <c r="A190" s="185" t="s">
        <v>298</v>
      </c>
      <c r="B190" s="170" t="s">
        <v>82</v>
      </c>
      <c r="C190" s="170" t="s">
        <v>71</v>
      </c>
      <c r="D190" s="175">
        <v>270023</v>
      </c>
      <c r="E190" s="184">
        <v>110</v>
      </c>
      <c r="F190" s="183">
        <v>627.3</v>
      </c>
    </row>
    <row r="191" spans="1:6" ht="33.75" customHeight="1" hidden="1">
      <c r="A191" s="182" t="s">
        <v>51</v>
      </c>
      <c r="B191" s="170" t="s">
        <v>82</v>
      </c>
      <c r="C191" s="170" t="s">
        <v>71</v>
      </c>
      <c r="D191" s="175">
        <v>270023</v>
      </c>
      <c r="E191" s="184">
        <v>242</v>
      </c>
      <c r="F191" s="183">
        <v>0</v>
      </c>
    </row>
    <row r="192" spans="1:10" ht="31.5" customHeight="1">
      <c r="A192" s="182" t="s">
        <v>52</v>
      </c>
      <c r="B192" s="170" t="s">
        <v>82</v>
      </c>
      <c r="C192" s="170" t="s">
        <v>71</v>
      </c>
      <c r="D192" s="175">
        <v>270023</v>
      </c>
      <c r="E192" s="184">
        <v>240</v>
      </c>
      <c r="F192" s="183">
        <v>275</v>
      </c>
      <c r="G192" s="202"/>
      <c r="H192" s="202"/>
      <c r="I192" s="202"/>
      <c r="J192" s="202"/>
    </row>
    <row r="193" spans="1:10" ht="15.75" hidden="1">
      <c r="A193" s="182" t="s">
        <v>56</v>
      </c>
      <c r="B193" s="170" t="s">
        <v>82</v>
      </c>
      <c r="C193" s="170" t="s">
        <v>71</v>
      </c>
      <c r="D193" s="175">
        <v>9200000</v>
      </c>
      <c r="E193" s="184"/>
      <c r="F193" s="183">
        <f>F194</f>
        <v>0</v>
      </c>
      <c r="G193" s="202"/>
      <c r="H193" s="202"/>
      <c r="I193" s="202"/>
      <c r="J193" s="202"/>
    </row>
    <row r="194" spans="1:10" ht="63" hidden="1">
      <c r="A194" s="182" t="s">
        <v>57</v>
      </c>
      <c r="B194" s="170" t="s">
        <v>82</v>
      </c>
      <c r="C194" s="170" t="s">
        <v>71</v>
      </c>
      <c r="D194" s="175">
        <v>9207036</v>
      </c>
      <c r="E194" s="184"/>
      <c r="F194" s="183">
        <f>F195</f>
        <v>0</v>
      </c>
      <c r="G194" s="202"/>
      <c r="H194" s="202"/>
      <c r="I194" s="202"/>
      <c r="J194" s="202"/>
    </row>
    <row r="195" spans="1:10" ht="31.5" hidden="1">
      <c r="A195" s="182" t="s">
        <v>55</v>
      </c>
      <c r="B195" s="170" t="s">
        <v>82</v>
      </c>
      <c r="C195" s="170" t="s">
        <v>71</v>
      </c>
      <c r="D195" s="175">
        <v>9207036</v>
      </c>
      <c r="E195" s="184">
        <v>111</v>
      </c>
      <c r="F195" s="183"/>
      <c r="G195" s="202"/>
      <c r="H195" s="202"/>
      <c r="I195" s="202"/>
      <c r="J195" s="202"/>
    </row>
    <row r="196" spans="1:10" ht="15.75">
      <c r="A196" s="177" t="s">
        <v>32</v>
      </c>
      <c r="B196" s="178" t="s">
        <v>83</v>
      </c>
      <c r="C196" s="178" t="s">
        <v>72</v>
      </c>
      <c r="D196" s="179"/>
      <c r="E196" s="180"/>
      <c r="F196" s="181">
        <f>F197+F202+F213</f>
        <v>586.6</v>
      </c>
      <c r="G196" s="202"/>
      <c r="H196" s="202"/>
      <c r="I196" s="202"/>
      <c r="J196" s="202"/>
    </row>
    <row r="197" spans="1:10" ht="15.75">
      <c r="A197" s="177" t="s">
        <v>33</v>
      </c>
      <c r="B197" s="178" t="s">
        <v>83</v>
      </c>
      <c r="C197" s="178" t="s">
        <v>71</v>
      </c>
      <c r="D197" s="179"/>
      <c r="E197" s="180"/>
      <c r="F197" s="181">
        <f>F198</f>
        <v>406.2</v>
      </c>
      <c r="G197" s="202"/>
      <c r="H197" s="202"/>
      <c r="I197" s="202"/>
      <c r="J197" s="202"/>
    </row>
    <row r="198" spans="1:10" ht="31.5">
      <c r="A198" s="185" t="s">
        <v>259</v>
      </c>
      <c r="B198" s="170" t="s">
        <v>83</v>
      </c>
      <c r="C198" s="170" t="s">
        <v>71</v>
      </c>
      <c r="D198" s="175">
        <v>9000000</v>
      </c>
      <c r="E198" s="180"/>
      <c r="F198" s="181">
        <f>F199</f>
        <v>406.2</v>
      </c>
      <c r="G198" s="202"/>
      <c r="H198" s="202"/>
      <c r="I198" s="202"/>
      <c r="J198" s="202"/>
    </row>
    <row r="199" spans="1:10" ht="31.5">
      <c r="A199" s="203" t="s">
        <v>261</v>
      </c>
      <c r="B199" s="170" t="s">
        <v>83</v>
      </c>
      <c r="C199" s="170" t="s">
        <v>71</v>
      </c>
      <c r="D199" s="175">
        <v>9908000</v>
      </c>
      <c r="E199" s="180"/>
      <c r="F199" s="181">
        <f>F200</f>
        <v>406.2</v>
      </c>
      <c r="G199" s="202"/>
      <c r="H199" s="202"/>
      <c r="I199" s="202"/>
      <c r="J199" s="202"/>
    </row>
    <row r="200" spans="1:10" ht="15.75">
      <c r="A200" s="112" t="s">
        <v>297</v>
      </c>
      <c r="B200" s="170" t="s">
        <v>83</v>
      </c>
      <c r="C200" s="170" t="s">
        <v>71</v>
      </c>
      <c r="D200" s="175">
        <v>9908001</v>
      </c>
      <c r="E200" s="184"/>
      <c r="F200" s="183">
        <f>F201</f>
        <v>406.2</v>
      </c>
      <c r="G200" s="202"/>
      <c r="H200" s="202"/>
      <c r="I200" s="202"/>
      <c r="J200" s="202"/>
    </row>
    <row r="201" spans="1:10" ht="31.5">
      <c r="A201" s="204" t="s">
        <v>296</v>
      </c>
      <c r="B201" s="170" t="s">
        <v>83</v>
      </c>
      <c r="C201" s="170" t="s">
        <v>71</v>
      </c>
      <c r="D201" s="175">
        <v>9908001</v>
      </c>
      <c r="E201" s="184">
        <v>310</v>
      </c>
      <c r="F201" s="183">
        <f>406.2</f>
        <v>406.2</v>
      </c>
      <c r="G201" s="202"/>
      <c r="H201" s="202"/>
      <c r="I201" s="202"/>
      <c r="J201" s="202"/>
    </row>
    <row r="202" spans="1:10" ht="15.75" hidden="1">
      <c r="A202" s="177" t="s">
        <v>92</v>
      </c>
      <c r="B202" s="178" t="s">
        <v>83</v>
      </c>
      <c r="C202" s="178" t="s">
        <v>74</v>
      </c>
      <c r="D202" s="179"/>
      <c r="E202" s="180"/>
      <c r="F202" s="181">
        <f>F203</f>
        <v>0</v>
      </c>
      <c r="G202" s="202"/>
      <c r="H202" s="202"/>
      <c r="I202" s="202"/>
      <c r="J202" s="202"/>
    </row>
    <row r="203" spans="1:10" ht="15.75" hidden="1">
      <c r="A203" s="182" t="s">
        <v>90</v>
      </c>
      <c r="B203" s="170" t="s">
        <v>83</v>
      </c>
      <c r="C203" s="170" t="s">
        <v>74</v>
      </c>
      <c r="D203" s="175">
        <v>9000000</v>
      </c>
      <c r="E203" s="184"/>
      <c r="F203" s="183">
        <f>F204</f>
        <v>0</v>
      </c>
      <c r="G203" s="202"/>
      <c r="H203" s="202"/>
      <c r="I203" s="202"/>
      <c r="J203" s="202"/>
    </row>
    <row r="204" spans="1:10" ht="47.25" hidden="1">
      <c r="A204" s="182" t="s">
        <v>91</v>
      </c>
      <c r="B204" s="170" t="s">
        <v>83</v>
      </c>
      <c r="C204" s="170" t="s">
        <v>74</v>
      </c>
      <c r="D204" s="175">
        <v>9900000</v>
      </c>
      <c r="E204" s="205"/>
      <c r="F204" s="206">
        <f>F205</f>
        <v>0</v>
      </c>
      <c r="G204" s="202"/>
      <c r="H204" s="202"/>
      <c r="I204" s="202"/>
      <c r="J204" s="202"/>
    </row>
    <row r="205" spans="1:10" ht="31.5" hidden="1">
      <c r="A205" s="182" t="s">
        <v>70</v>
      </c>
      <c r="B205" s="170" t="s">
        <v>83</v>
      </c>
      <c r="C205" s="170" t="s">
        <v>74</v>
      </c>
      <c r="D205" s="175">
        <v>9900022</v>
      </c>
      <c r="E205" s="184"/>
      <c r="F205" s="206">
        <f>F206</f>
        <v>0</v>
      </c>
      <c r="G205" s="202"/>
      <c r="H205" s="202"/>
      <c r="I205" s="202"/>
      <c r="J205" s="202"/>
    </row>
    <row r="206" spans="1:10" ht="48" hidden="1" thickBot="1">
      <c r="A206" s="207" t="s">
        <v>52</v>
      </c>
      <c r="B206" s="208" t="s">
        <v>83</v>
      </c>
      <c r="C206" s="208" t="s">
        <v>74</v>
      </c>
      <c r="D206" s="209">
        <v>9900022</v>
      </c>
      <c r="E206" s="210">
        <v>244</v>
      </c>
      <c r="F206" s="211">
        <v>0</v>
      </c>
      <c r="G206" s="202"/>
      <c r="H206" s="202"/>
      <c r="I206" s="202"/>
      <c r="J206" s="202"/>
    </row>
    <row r="207" spans="1:10" ht="15.75" hidden="1">
      <c r="A207" s="177" t="s">
        <v>190</v>
      </c>
      <c r="B207" s="178" t="s">
        <v>81</v>
      </c>
      <c r="C207" s="178" t="s">
        <v>72</v>
      </c>
      <c r="D207" s="179"/>
      <c r="E207" s="180"/>
      <c r="F207" s="181">
        <f>F208</f>
        <v>0</v>
      </c>
      <c r="G207" s="202"/>
      <c r="H207" s="202"/>
      <c r="I207" s="202"/>
      <c r="J207" s="202"/>
    </row>
    <row r="208" spans="1:10" ht="15.75" hidden="1">
      <c r="A208" s="177" t="s">
        <v>191</v>
      </c>
      <c r="B208" s="178" t="s">
        <v>81</v>
      </c>
      <c r="C208" s="178" t="s">
        <v>73</v>
      </c>
      <c r="D208" s="179"/>
      <c r="E208" s="180"/>
      <c r="F208" s="181">
        <f>F209</f>
        <v>0</v>
      </c>
      <c r="G208" s="202"/>
      <c r="H208" s="202"/>
      <c r="I208" s="202"/>
      <c r="J208" s="202"/>
    </row>
    <row r="209" spans="1:10" ht="15.75" hidden="1">
      <c r="A209" s="182" t="s">
        <v>90</v>
      </c>
      <c r="B209" s="170" t="s">
        <v>81</v>
      </c>
      <c r="C209" s="170" t="s">
        <v>73</v>
      </c>
      <c r="D209" s="175">
        <v>9000000</v>
      </c>
      <c r="E209" s="184"/>
      <c r="F209" s="183">
        <f>F210</f>
        <v>0</v>
      </c>
      <c r="G209" s="202"/>
      <c r="H209" s="202"/>
      <c r="I209" s="202"/>
      <c r="J209" s="202"/>
    </row>
    <row r="210" spans="1:10" ht="47.25" hidden="1">
      <c r="A210" s="182" t="s">
        <v>91</v>
      </c>
      <c r="B210" s="170" t="s">
        <v>81</v>
      </c>
      <c r="C210" s="170" t="s">
        <v>73</v>
      </c>
      <c r="D210" s="175">
        <v>9900000</v>
      </c>
      <c r="E210" s="205"/>
      <c r="F210" s="206">
        <f>F211</f>
        <v>0</v>
      </c>
      <c r="G210" s="202"/>
      <c r="H210" s="202"/>
      <c r="I210" s="202"/>
      <c r="J210" s="202"/>
    </row>
    <row r="211" spans="1:10" ht="32.25" hidden="1" thickBot="1">
      <c r="A211" s="182" t="s">
        <v>70</v>
      </c>
      <c r="B211" s="170" t="s">
        <v>81</v>
      </c>
      <c r="C211" s="170" t="s">
        <v>73</v>
      </c>
      <c r="D211" s="209">
        <v>9900028</v>
      </c>
      <c r="E211" s="184"/>
      <c r="F211" s="206">
        <f>F212</f>
        <v>0</v>
      </c>
      <c r="G211" s="202"/>
      <c r="H211" s="202"/>
      <c r="I211" s="202"/>
      <c r="J211" s="202"/>
    </row>
    <row r="212" spans="1:10" ht="36.75" customHeight="1" hidden="1" thickBot="1">
      <c r="A212" s="207" t="s">
        <v>52</v>
      </c>
      <c r="B212" s="170" t="s">
        <v>81</v>
      </c>
      <c r="C212" s="170" t="s">
        <v>73</v>
      </c>
      <c r="D212" s="209">
        <v>9900028</v>
      </c>
      <c r="E212" s="210">
        <v>240</v>
      </c>
      <c r="F212" s="211">
        <v>0</v>
      </c>
      <c r="G212" s="202"/>
      <c r="H212" s="202"/>
      <c r="I212" s="202"/>
      <c r="J212" s="202"/>
    </row>
    <row r="213" spans="1:6" ht="15.75">
      <c r="A213" s="222" t="s">
        <v>92</v>
      </c>
      <c r="B213" s="178" t="s">
        <v>83</v>
      </c>
      <c r="C213" s="178" t="s">
        <v>74</v>
      </c>
      <c r="D213" s="179"/>
      <c r="E213" s="180"/>
      <c r="F213" s="181">
        <f>F214</f>
        <v>180.4</v>
      </c>
    </row>
    <row r="214" spans="1:6" ht="94.5">
      <c r="A214" s="197" t="s">
        <v>326</v>
      </c>
      <c r="B214" s="170" t="s">
        <v>83</v>
      </c>
      <c r="C214" s="170" t="s">
        <v>74</v>
      </c>
      <c r="D214" s="175">
        <v>100000</v>
      </c>
      <c r="E214" s="184"/>
      <c r="F214" s="183">
        <f>F215+F218</f>
        <v>180.4</v>
      </c>
    </row>
    <row r="215" spans="1:6" ht="15.75">
      <c r="A215" s="154" t="s">
        <v>251</v>
      </c>
      <c r="B215" s="170" t="s">
        <v>83</v>
      </c>
      <c r="C215" s="170" t="s">
        <v>74</v>
      </c>
      <c r="D215" s="175">
        <v>110000</v>
      </c>
      <c r="E215" s="184"/>
      <c r="F215" s="183">
        <f>F216</f>
        <v>120.3</v>
      </c>
    </row>
    <row r="216" spans="1:6" ht="159" customHeight="1">
      <c r="A216" s="112" t="s">
        <v>328</v>
      </c>
      <c r="B216" s="170" t="s">
        <v>83</v>
      </c>
      <c r="C216" s="170" t="s">
        <v>74</v>
      </c>
      <c r="D216" s="175">
        <v>110101</v>
      </c>
      <c r="E216" s="184"/>
      <c r="F216" s="183">
        <f>F217</f>
        <v>120.3</v>
      </c>
    </row>
    <row r="217" spans="1:6" ht="31.5">
      <c r="A217" s="112" t="s">
        <v>360</v>
      </c>
      <c r="B217" s="170" t="s">
        <v>83</v>
      </c>
      <c r="C217" s="170" t="s">
        <v>74</v>
      </c>
      <c r="D217" s="175">
        <v>110101</v>
      </c>
      <c r="E217" s="184">
        <v>320</v>
      </c>
      <c r="F217" s="183">
        <v>120.3</v>
      </c>
    </row>
    <row r="218" spans="1:6" ht="63">
      <c r="A218" s="154" t="s">
        <v>329</v>
      </c>
      <c r="B218" s="170" t="s">
        <v>83</v>
      </c>
      <c r="C218" s="170" t="s">
        <v>74</v>
      </c>
      <c r="D218" s="175">
        <v>120000</v>
      </c>
      <c r="E218" s="184"/>
      <c r="F218" s="183">
        <f>F219</f>
        <v>60.1</v>
      </c>
    </row>
    <row r="219" spans="1:6" ht="204.75">
      <c r="A219" s="112" t="s">
        <v>353</v>
      </c>
      <c r="B219" s="170" t="s">
        <v>83</v>
      </c>
      <c r="C219" s="170" t="s">
        <v>74</v>
      </c>
      <c r="D219" s="175">
        <v>120102</v>
      </c>
      <c r="E219" s="184"/>
      <c r="F219" s="183">
        <f>F220</f>
        <v>60.1</v>
      </c>
    </row>
    <row r="220" spans="1:6" ht="31.5">
      <c r="A220" s="112" t="s">
        <v>360</v>
      </c>
      <c r="B220" s="170" t="s">
        <v>83</v>
      </c>
      <c r="C220" s="170" t="s">
        <v>74</v>
      </c>
      <c r="D220" s="175">
        <v>120102</v>
      </c>
      <c r="E220" s="184">
        <v>320</v>
      </c>
      <c r="F220" s="183">
        <v>60.1</v>
      </c>
    </row>
  </sheetData>
  <sheetProtection/>
  <mergeCells count="8">
    <mergeCell ref="A8:F8"/>
    <mergeCell ref="A6:F6"/>
    <mergeCell ref="A7:F7"/>
    <mergeCell ref="E1:G1"/>
    <mergeCell ref="D2:G2"/>
    <mergeCell ref="D3:G3"/>
    <mergeCell ref="D4:G4"/>
    <mergeCell ref="D5:G5"/>
  </mergeCells>
  <printOptions/>
  <pageMargins left="0.6299212598425197" right="0.2362204724409449" top="0.7480314960629921" bottom="0.35433070866141736" header="0.31496062992125984" footer="0.31496062992125984"/>
  <pageSetup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dimension ref="A1:K219"/>
  <sheetViews>
    <sheetView zoomScalePageLayoutView="0" workbookViewId="0" topLeftCell="A1">
      <selection activeCell="A187" sqref="A187"/>
    </sheetView>
  </sheetViews>
  <sheetFormatPr defaultColWidth="9.00390625" defaultRowHeight="12.75"/>
  <cols>
    <col min="1" max="1" width="48.125" style="152" customWidth="1"/>
    <col min="2" max="2" width="5.75390625" style="161" customWidth="1"/>
    <col min="3" max="3" width="6.00390625" style="161" customWidth="1"/>
    <col min="4" max="4" width="11.25390625" style="162" customWidth="1"/>
    <col min="5" max="5" width="10.25390625" style="152" customWidth="1"/>
    <col min="6" max="6" width="16.25390625" style="223" customWidth="1"/>
    <col min="7" max="7" width="16.375" style="223" customWidth="1"/>
    <col min="8" max="8" width="9.125" style="152" hidden="1" customWidth="1"/>
    <col min="9" max="9" width="5.125" style="152" hidden="1" customWidth="1"/>
    <col min="10" max="10" width="6.00390625" style="152" customWidth="1"/>
    <col min="11" max="11" width="3.875" style="152" customWidth="1"/>
    <col min="12" max="12" width="4.00390625" style="152" customWidth="1"/>
    <col min="13" max="16384" width="9.125" style="152" customWidth="1"/>
  </cols>
  <sheetData>
    <row r="1" spans="1:7" ht="18" customHeight="1">
      <c r="A1" s="155"/>
      <c r="B1" s="155"/>
      <c r="C1" s="156"/>
      <c r="D1" s="156"/>
      <c r="E1" s="278" t="s">
        <v>84</v>
      </c>
      <c r="F1" s="279"/>
      <c r="G1" s="280"/>
    </row>
    <row r="2" spans="1:7" ht="15.75">
      <c r="A2" s="155"/>
      <c r="B2" s="155"/>
      <c r="C2" s="156"/>
      <c r="D2" s="281" t="s">
        <v>0</v>
      </c>
      <c r="E2" s="282"/>
      <c r="F2" s="282"/>
      <c r="G2" s="282"/>
    </row>
    <row r="3" spans="1:7" ht="15.75">
      <c r="A3" s="155"/>
      <c r="B3" s="155"/>
      <c r="C3" s="156"/>
      <c r="D3" s="283" t="s">
        <v>319</v>
      </c>
      <c r="E3" s="284"/>
      <c r="F3" s="284"/>
      <c r="G3" s="284"/>
    </row>
    <row r="4" spans="1:10" ht="15.75">
      <c r="A4" s="155"/>
      <c r="B4" s="155"/>
      <c r="C4" s="156"/>
      <c r="D4" s="282" t="s">
        <v>367</v>
      </c>
      <c r="E4" s="282"/>
      <c r="F4" s="282"/>
      <c r="G4" s="282"/>
      <c r="H4" s="157"/>
      <c r="I4" s="157"/>
      <c r="J4" s="157"/>
    </row>
    <row r="5" spans="1:7" ht="18" customHeight="1">
      <c r="A5" s="155"/>
      <c r="B5" s="155"/>
      <c r="C5" s="156"/>
      <c r="D5" s="278" t="s">
        <v>363</v>
      </c>
      <c r="E5" s="278"/>
      <c r="F5" s="278"/>
      <c r="G5" s="278"/>
    </row>
    <row r="6" spans="1:6" ht="21" customHeight="1">
      <c r="A6" s="275" t="s">
        <v>89</v>
      </c>
      <c r="B6" s="276"/>
      <c r="C6" s="276"/>
      <c r="D6" s="276"/>
      <c r="E6" s="276"/>
      <c r="F6" s="276"/>
    </row>
    <row r="7" spans="1:9" ht="66" customHeight="1">
      <c r="A7" s="277" t="s">
        <v>250</v>
      </c>
      <c r="B7" s="276"/>
      <c r="C7" s="276"/>
      <c r="D7" s="276"/>
      <c r="E7" s="276"/>
      <c r="F7" s="276"/>
      <c r="G7" s="224"/>
      <c r="H7" s="158"/>
      <c r="I7" s="159"/>
    </row>
    <row r="8" spans="1:9" ht="19.5" customHeight="1">
      <c r="A8" s="285" t="s">
        <v>308</v>
      </c>
      <c r="B8" s="285"/>
      <c r="C8" s="285"/>
      <c r="D8" s="285"/>
      <c r="E8" s="285"/>
      <c r="F8" s="285"/>
      <c r="G8" s="224"/>
      <c r="H8" s="158"/>
      <c r="I8" s="159"/>
    </row>
    <row r="9" spans="1:9" ht="16.5" thickBot="1">
      <c r="A9" s="160"/>
      <c r="F9" s="225"/>
      <c r="G9" s="225"/>
      <c r="H9" s="160"/>
      <c r="I9" s="163"/>
    </row>
    <row r="10" spans="1:7" ht="30.75" customHeight="1">
      <c r="A10" s="164" t="s">
        <v>6</v>
      </c>
      <c r="B10" s="165" t="s">
        <v>2</v>
      </c>
      <c r="C10" s="165" t="s">
        <v>3</v>
      </c>
      <c r="D10" s="166" t="s">
        <v>4</v>
      </c>
      <c r="E10" s="167" t="s">
        <v>5</v>
      </c>
      <c r="F10" s="226" t="s">
        <v>300</v>
      </c>
      <c r="G10" s="226" t="s">
        <v>301</v>
      </c>
    </row>
    <row r="11" spans="1:7" ht="15.75">
      <c r="A11" s="169">
        <v>1</v>
      </c>
      <c r="B11" s="170">
        <v>2</v>
      </c>
      <c r="C11" s="170">
        <v>3</v>
      </c>
      <c r="D11" s="171">
        <v>4</v>
      </c>
      <c r="E11" s="172">
        <v>5</v>
      </c>
      <c r="F11" s="189">
        <v>6</v>
      </c>
      <c r="G11" s="189">
        <v>6</v>
      </c>
    </row>
    <row r="12" spans="1:7" ht="15.75">
      <c r="A12" s="174" t="s">
        <v>97</v>
      </c>
      <c r="B12" s="170"/>
      <c r="C12" s="170"/>
      <c r="D12" s="175"/>
      <c r="E12" s="172"/>
      <c r="F12" s="181">
        <f>F13+F60+F67+F77+F100+F162+F171+F196</f>
        <v>33913.6</v>
      </c>
      <c r="G12" s="181">
        <f>G13+G60+G67+G77+G100+G162+G171+G196</f>
        <v>35302.44</v>
      </c>
    </row>
    <row r="13" spans="1:7" ht="15.75">
      <c r="A13" s="177" t="s">
        <v>7</v>
      </c>
      <c r="B13" s="178" t="s">
        <v>71</v>
      </c>
      <c r="C13" s="178" t="s">
        <v>72</v>
      </c>
      <c r="D13" s="179"/>
      <c r="E13" s="180"/>
      <c r="F13" s="181">
        <f>F14+F19+F29+F45+F50+F55</f>
        <v>11340.062000000002</v>
      </c>
      <c r="G13" s="181">
        <f>G14+G19+G29+G45+G50+G55</f>
        <v>12017.055720000002</v>
      </c>
    </row>
    <row r="14" spans="1:7" ht="31.5" hidden="1">
      <c r="A14" s="177" t="s">
        <v>66</v>
      </c>
      <c r="B14" s="178" t="s">
        <v>71</v>
      </c>
      <c r="C14" s="178" t="s">
        <v>73</v>
      </c>
      <c r="D14" s="179"/>
      <c r="E14" s="180"/>
      <c r="F14" s="181">
        <f aca="true" t="shared" si="0" ref="F14:G17">F15</f>
        <v>0</v>
      </c>
      <c r="G14" s="181">
        <f t="shared" si="0"/>
        <v>0</v>
      </c>
    </row>
    <row r="15" spans="1:7" ht="15.75" hidden="1">
      <c r="A15" s="182" t="s">
        <v>90</v>
      </c>
      <c r="B15" s="170" t="s">
        <v>71</v>
      </c>
      <c r="C15" s="170" t="s">
        <v>73</v>
      </c>
      <c r="D15" s="175">
        <v>9000000</v>
      </c>
      <c r="E15" s="180"/>
      <c r="F15" s="183">
        <f t="shared" si="0"/>
        <v>0</v>
      </c>
      <c r="G15" s="183">
        <f t="shared" si="0"/>
        <v>0</v>
      </c>
    </row>
    <row r="16" spans="1:7" ht="47.25" hidden="1">
      <c r="A16" s="182" t="s">
        <v>91</v>
      </c>
      <c r="B16" s="170" t="s">
        <v>71</v>
      </c>
      <c r="C16" s="170" t="s">
        <v>73</v>
      </c>
      <c r="D16" s="175">
        <v>9900000</v>
      </c>
      <c r="E16" s="180"/>
      <c r="F16" s="183">
        <f t="shared" si="0"/>
        <v>0</v>
      </c>
      <c r="G16" s="183">
        <f t="shared" si="0"/>
        <v>0</v>
      </c>
    </row>
    <row r="17" spans="1:7" ht="31.5" hidden="1">
      <c r="A17" s="177" t="s">
        <v>68</v>
      </c>
      <c r="B17" s="178" t="s">
        <v>71</v>
      </c>
      <c r="C17" s="178" t="s">
        <v>73</v>
      </c>
      <c r="D17" s="179">
        <v>9900020</v>
      </c>
      <c r="E17" s="180"/>
      <c r="F17" s="181">
        <f t="shared" si="0"/>
        <v>0</v>
      </c>
      <c r="G17" s="181">
        <f t="shared" si="0"/>
        <v>0</v>
      </c>
    </row>
    <row r="18" spans="1:7" ht="31.5" hidden="1">
      <c r="A18" s="182" t="s">
        <v>50</v>
      </c>
      <c r="B18" s="170" t="s">
        <v>71</v>
      </c>
      <c r="C18" s="170" t="s">
        <v>73</v>
      </c>
      <c r="D18" s="175">
        <v>9900020</v>
      </c>
      <c r="E18" s="184">
        <v>121</v>
      </c>
      <c r="F18" s="183">
        <v>0</v>
      </c>
      <c r="G18" s="183">
        <v>0</v>
      </c>
    </row>
    <row r="19" spans="1:7" ht="81" customHeight="1">
      <c r="A19" s="177" t="s">
        <v>8</v>
      </c>
      <c r="B19" s="178" t="s">
        <v>71</v>
      </c>
      <c r="C19" s="178" t="s">
        <v>74</v>
      </c>
      <c r="D19" s="179"/>
      <c r="E19" s="180"/>
      <c r="F19" s="181">
        <f>F20</f>
        <v>926.6</v>
      </c>
      <c r="G19" s="181">
        <f>G20</f>
        <v>931.6</v>
      </c>
    </row>
    <row r="20" spans="1:7" ht="31.5">
      <c r="A20" s="185" t="s">
        <v>259</v>
      </c>
      <c r="B20" s="170" t="s">
        <v>71</v>
      </c>
      <c r="C20" s="170" t="s">
        <v>74</v>
      </c>
      <c r="D20" s="175">
        <v>9000000</v>
      </c>
      <c r="E20" s="180"/>
      <c r="F20" s="181">
        <f>F21</f>
        <v>926.6</v>
      </c>
      <c r="G20" s="181">
        <f>G21</f>
        <v>931.6</v>
      </c>
    </row>
    <row r="21" spans="1:7" ht="51.75" customHeight="1">
      <c r="A21" s="185" t="s">
        <v>294</v>
      </c>
      <c r="B21" s="170" t="s">
        <v>71</v>
      </c>
      <c r="C21" s="170" t="s">
        <v>74</v>
      </c>
      <c r="D21" s="175">
        <v>9900000</v>
      </c>
      <c r="E21" s="180"/>
      <c r="F21" s="183">
        <f>F22+F26</f>
        <v>926.6</v>
      </c>
      <c r="G21" s="183">
        <f>G22+G26</f>
        <v>931.6</v>
      </c>
    </row>
    <row r="22" spans="1:7" ht="44.25" customHeight="1">
      <c r="A22" s="112" t="s">
        <v>260</v>
      </c>
      <c r="B22" s="178" t="s">
        <v>71</v>
      </c>
      <c r="C22" s="178" t="s">
        <v>74</v>
      </c>
      <c r="D22" s="179">
        <v>9900022</v>
      </c>
      <c r="E22" s="180"/>
      <c r="F22" s="181">
        <f>SUM(F23:F25)</f>
        <v>901.4</v>
      </c>
      <c r="G22" s="181">
        <f>SUM(G23:G25)</f>
        <v>906.4</v>
      </c>
    </row>
    <row r="23" spans="1:7" ht="29.25" customHeight="1">
      <c r="A23" s="185" t="s">
        <v>293</v>
      </c>
      <c r="B23" s="170" t="s">
        <v>71</v>
      </c>
      <c r="C23" s="170" t="s">
        <v>74</v>
      </c>
      <c r="D23" s="170" t="s">
        <v>263</v>
      </c>
      <c r="E23" s="184">
        <v>120</v>
      </c>
      <c r="F23" s="183">
        <v>780.9</v>
      </c>
      <c r="G23" s="183">
        <v>780.9</v>
      </c>
    </row>
    <row r="24" spans="1:7" ht="47.25" customHeight="1">
      <c r="A24" s="185" t="s">
        <v>295</v>
      </c>
      <c r="B24" s="170" t="s">
        <v>71</v>
      </c>
      <c r="C24" s="170" t="s">
        <v>74</v>
      </c>
      <c r="D24" s="175">
        <v>9900022</v>
      </c>
      <c r="E24" s="184">
        <v>240</v>
      </c>
      <c r="F24" s="183">
        <v>110</v>
      </c>
      <c r="G24" s="183">
        <v>115</v>
      </c>
    </row>
    <row r="25" spans="1:7" ht="15.75">
      <c r="A25" s="185" t="s">
        <v>49</v>
      </c>
      <c r="B25" s="170" t="s">
        <v>71</v>
      </c>
      <c r="C25" s="170" t="s">
        <v>74</v>
      </c>
      <c r="D25" s="175">
        <v>9900022</v>
      </c>
      <c r="E25" s="184">
        <v>850</v>
      </c>
      <c r="F25" s="183">
        <v>10.5</v>
      </c>
      <c r="G25" s="183">
        <v>10.5</v>
      </c>
    </row>
    <row r="26" spans="1:7" ht="31.5">
      <c r="A26" s="112" t="s">
        <v>315</v>
      </c>
      <c r="B26" s="170" t="s">
        <v>71</v>
      </c>
      <c r="C26" s="170" t="s">
        <v>74</v>
      </c>
      <c r="D26" s="175">
        <v>9900500</v>
      </c>
      <c r="E26" s="184"/>
      <c r="F26" s="183">
        <f>F28</f>
        <v>25.2</v>
      </c>
      <c r="G26" s="183">
        <f>G28</f>
        <v>25.2</v>
      </c>
    </row>
    <row r="27" spans="1:7" ht="31.5">
      <c r="A27" s="112" t="s">
        <v>314</v>
      </c>
      <c r="B27" s="170" t="s">
        <v>71</v>
      </c>
      <c r="C27" s="170" t="s">
        <v>74</v>
      </c>
      <c r="D27" s="175">
        <v>9900503</v>
      </c>
      <c r="E27" s="184"/>
      <c r="F27" s="183">
        <f>F28</f>
        <v>25.2</v>
      </c>
      <c r="G27" s="183">
        <f>G28</f>
        <v>25.2</v>
      </c>
    </row>
    <row r="28" spans="1:7" ht="15.75">
      <c r="A28" s="182" t="s">
        <v>34</v>
      </c>
      <c r="B28" s="170" t="s">
        <v>71</v>
      </c>
      <c r="C28" s="170" t="s">
        <v>74</v>
      </c>
      <c r="D28" s="175">
        <v>9900503</v>
      </c>
      <c r="E28" s="184">
        <v>540</v>
      </c>
      <c r="F28" s="183">
        <v>25.2</v>
      </c>
      <c r="G28" s="183">
        <v>25.2</v>
      </c>
    </row>
    <row r="29" spans="1:7" ht="23.25" customHeight="1">
      <c r="A29" s="177" t="s">
        <v>65</v>
      </c>
      <c r="B29" s="178" t="s">
        <v>71</v>
      </c>
      <c r="C29" s="178" t="s">
        <v>75</v>
      </c>
      <c r="D29" s="179"/>
      <c r="E29" s="180"/>
      <c r="F29" s="181">
        <f>F30</f>
        <v>9713.462000000001</v>
      </c>
      <c r="G29" s="181">
        <f>G30</f>
        <v>10385.455720000002</v>
      </c>
    </row>
    <row r="30" spans="1:7" ht="31.5">
      <c r="A30" s="185" t="s">
        <v>259</v>
      </c>
      <c r="B30" s="170" t="s">
        <v>71</v>
      </c>
      <c r="C30" s="170" t="s">
        <v>75</v>
      </c>
      <c r="D30" s="175">
        <v>9000000</v>
      </c>
      <c r="E30" s="180"/>
      <c r="F30" s="183">
        <f>F31</f>
        <v>9713.462000000001</v>
      </c>
      <c r="G30" s="183">
        <f>G31</f>
        <v>10385.455720000002</v>
      </c>
    </row>
    <row r="31" spans="1:10" ht="47.25">
      <c r="A31" s="185" t="s">
        <v>294</v>
      </c>
      <c r="B31" s="170" t="s">
        <v>71</v>
      </c>
      <c r="C31" s="170" t="s">
        <v>75</v>
      </c>
      <c r="D31" s="175">
        <v>9900000</v>
      </c>
      <c r="E31" s="180"/>
      <c r="F31" s="183">
        <f>F32+F37+F39+F42</f>
        <v>9713.462000000001</v>
      </c>
      <c r="G31" s="183">
        <f>G32+G37+G39+G42</f>
        <v>10385.455720000002</v>
      </c>
      <c r="J31" s="186"/>
    </row>
    <row r="32" spans="1:10" ht="31.5">
      <c r="A32" s="177" t="s">
        <v>348</v>
      </c>
      <c r="B32" s="178" t="s">
        <v>71</v>
      </c>
      <c r="C32" s="178" t="s">
        <v>75</v>
      </c>
      <c r="D32" s="179">
        <v>9900021</v>
      </c>
      <c r="E32" s="180"/>
      <c r="F32" s="181">
        <f>SUM(F33:F35)</f>
        <v>8130.514000000001</v>
      </c>
      <c r="G32" s="181">
        <f>SUM(G33:G35)</f>
        <v>8739.14484</v>
      </c>
      <c r="J32" s="186"/>
    </row>
    <row r="33" spans="1:10" ht="31.5">
      <c r="A33" s="185" t="s">
        <v>293</v>
      </c>
      <c r="B33" s="170" t="s">
        <v>71</v>
      </c>
      <c r="C33" s="170" t="s">
        <v>75</v>
      </c>
      <c r="D33" s="175">
        <v>9900021</v>
      </c>
      <c r="E33" s="184">
        <v>120</v>
      </c>
      <c r="F33" s="183">
        <f>4726.9*1.06</f>
        <v>5010.514</v>
      </c>
      <c r="G33" s="183">
        <f>F33*1.06</f>
        <v>5311.144840000001</v>
      </c>
      <c r="J33" s="186"/>
    </row>
    <row r="34" spans="1:10" ht="47.25">
      <c r="A34" s="185" t="s">
        <v>295</v>
      </c>
      <c r="B34" s="170" t="s">
        <v>71</v>
      </c>
      <c r="C34" s="170" t="s">
        <v>75</v>
      </c>
      <c r="D34" s="175">
        <v>9900021</v>
      </c>
      <c r="E34" s="184">
        <v>240</v>
      </c>
      <c r="F34" s="183">
        <f>2800*1.1</f>
        <v>3080.0000000000005</v>
      </c>
      <c r="G34" s="183">
        <f>F34*1.1</f>
        <v>3388.000000000001</v>
      </c>
      <c r="J34" s="186"/>
    </row>
    <row r="35" spans="1:10" ht="15.75">
      <c r="A35" s="185" t="s">
        <v>49</v>
      </c>
      <c r="B35" s="170" t="s">
        <v>71</v>
      </c>
      <c r="C35" s="170" t="s">
        <v>75</v>
      </c>
      <c r="D35" s="175">
        <v>9900021</v>
      </c>
      <c r="E35" s="184">
        <v>850</v>
      </c>
      <c r="F35" s="183">
        <v>40</v>
      </c>
      <c r="G35" s="183">
        <v>40</v>
      </c>
      <c r="J35" s="186"/>
    </row>
    <row r="36" spans="1:7" ht="15.75" hidden="1">
      <c r="A36" s="182" t="s">
        <v>11</v>
      </c>
      <c r="B36" s="170">
        <v>100</v>
      </c>
      <c r="C36" s="170">
        <v>104</v>
      </c>
      <c r="D36" s="175" t="s">
        <v>9</v>
      </c>
      <c r="E36" s="184">
        <v>17</v>
      </c>
      <c r="F36" s="183">
        <v>0</v>
      </c>
      <c r="G36" s="183">
        <v>0</v>
      </c>
    </row>
    <row r="37" spans="1:7" ht="31.5">
      <c r="A37" s="177" t="s">
        <v>67</v>
      </c>
      <c r="B37" s="178" t="s">
        <v>71</v>
      </c>
      <c r="C37" s="178" t="s">
        <v>75</v>
      </c>
      <c r="D37" s="179">
        <v>9900020</v>
      </c>
      <c r="E37" s="180"/>
      <c r="F37" s="181">
        <f>F38</f>
        <v>976.048</v>
      </c>
      <c r="G37" s="181">
        <f>G38</f>
        <v>1034.61088</v>
      </c>
    </row>
    <row r="38" spans="1:7" ht="31.5">
      <c r="A38" s="185" t="s">
        <v>293</v>
      </c>
      <c r="B38" s="170" t="s">
        <v>71</v>
      </c>
      <c r="C38" s="170" t="s">
        <v>75</v>
      </c>
      <c r="D38" s="175">
        <v>9900020</v>
      </c>
      <c r="E38" s="184">
        <v>120</v>
      </c>
      <c r="F38" s="183">
        <f>920.8*1.06</f>
        <v>976.048</v>
      </c>
      <c r="G38" s="183">
        <f>F38*1.06</f>
        <v>1034.61088</v>
      </c>
    </row>
    <row r="39" spans="1:7" ht="70.5" customHeight="1">
      <c r="A39" s="187" t="s">
        <v>350</v>
      </c>
      <c r="B39" s="178" t="s">
        <v>71</v>
      </c>
      <c r="C39" s="178" t="s">
        <v>75</v>
      </c>
      <c r="D39" s="179">
        <v>9907134</v>
      </c>
      <c r="E39" s="180"/>
      <c r="F39" s="181">
        <f>SUM(F40:F41)</f>
        <v>517.9</v>
      </c>
      <c r="G39" s="181">
        <f>SUM(G40:G41)</f>
        <v>522.7</v>
      </c>
    </row>
    <row r="40" spans="1:7" ht="31.5">
      <c r="A40" s="185" t="s">
        <v>293</v>
      </c>
      <c r="B40" s="170" t="s">
        <v>71</v>
      </c>
      <c r="C40" s="170" t="s">
        <v>75</v>
      </c>
      <c r="D40" s="175">
        <v>9907134</v>
      </c>
      <c r="E40" s="184">
        <v>120</v>
      </c>
      <c r="F40" s="183">
        <v>481.7</v>
      </c>
      <c r="G40" s="183">
        <v>486.5</v>
      </c>
    </row>
    <row r="41" spans="1:7" ht="49.5" customHeight="1">
      <c r="A41" s="185" t="s">
        <v>295</v>
      </c>
      <c r="B41" s="170" t="s">
        <v>71</v>
      </c>
      <c r="C41" s="170" t="s">
        <v>75</v>
      </c>
      <c r="D41" s="175">
        <v>9907134</v>
      </c>
      <c r="E41" s="184">
        <v>240</v>
      </c>
      <c r="F41" s="183">
        <v>36.2</v>
      </c>
      <c r="G41" s="183">
        <v>36.2</v>
      </c>
    </row>
    <row r="42" spans="1:7" ht="31.5">
      <c r="A42" s="112" t="s">
        <v>315</v>
      </c>
      <c r="B42" s="170" t="s">
        <v>71</v>
      </c>
      <c r="C42" s="170" t="s">
        <v>75</v>
      </c>
      <c r="D42" s="175">
        <v>9900500</v>
      </c>
      <c r="E42" s="184"/>
      <c r="F42" s="183">
        <f>F44</f>
        <v>89</v>
      </c>
      <c r="G42" s="183">
        <f>G44</f>
        <v>89</v>
      </c>
    </row>
    <row r="43" spans="1:7" ht="47.25">
      <c r="A43" s="112" t="s">
        <v>316</v>
      </c>
      <c r="B43" s="170" t="s">
        <v>71</v>
      </c>
      <c r="C43" s="170" t="s">
        <v>75</v>
      </c>
      <c r="D43" s="175">
        <v>9900501</v>
      </c>
      <c r="E43" s="184"/>
      <c r="F43" s="183">
        <f>F44</f>
        <v>89</v>
      </c>
      <c r="G43" s="183">
        <f>G44</f>
        <v>89</v>
      </c>
    </row>
    <row r="44" spans="1:7" ht="15.75">
      <c r="A44" s="182" t="s">
        <v>34</v>
      </c>
      <c r="B44" s="170" t="s">
        <v>71</v>
      </c>
      <c r="C44" s="170" t="s">
        <v>75</v>
      </c>
      <c r="D44" s="175">
        <v>9900501</v>
      </c>
      <c r="E44" s="184">
        <v>540</v>
      </c>
      <c r="F44" s="183">
        <v>89</v>
      </c>
      <c r="G44" s="183">
        <v>89</v>
      </c>
    </row>
    <row r="45" spans="1:7" ht="31.5" customHeight="1" hidden="1">
      <c r="A45" s="177" t="s">
        <v>61</v>
      </c>
      <c r="B45" s="178" t="s">
        <v>71</v>
      </c>
      <c r="C45" s="178" t="s">
        <v>76</v>
      </c>
      <c r="D45" s="179"/>
      <c r="E45" s="180"/>
      <c r="F45" s="181">
        <f aca="true" t="shared" si="1" ref="F45:G48">F46</f>
        <v>0</v>
      </c>
      <c r="G45" s="181">
        <f t="shared" si="1"/>
        <v>0</v>
      </c>
    </row>
    <row r="46" spans="1:7" ht="17.25" customHeight="1" hidden="1">
      <c r="A46" s="182" t="s">
        <v>90</v>
      </c>
      <c r="B46" s="170" t="s">
        <v>71</v>
      </c>
      <c r="C46" s="170" t="s">
        <v>76</v>
      </c>
      <c r="D46" s="175">
        <v>9000000</v>
      </c>
      <c r="E46" s="180"/>
      <c r="F46" s="183">
        <f t="shared" si="1"/>
        <v>0</v>
      </c>
      <c r="G46" s="183">
        <f t="shared" si="1"/>
        <v>0</v>
      </c>
    </row>
    <row r="47" spans="1:7" ht="51.75" customHeight="1" hidden="1">
      <c r="A47" s="182" t="s">
        <v>91</v>
      </c>
      <c r="B47" s="170" t="s">
        <v>71</v>
      </c>
      <c r="C47" s="170" t="s">
        <v>76</v>
      </c>
      <c r="D47" s="175">
        <v>9900000</v>
      </c>
      <c r="E47" s="180"/>
      <c r="F47" s="183">
        <f t="shared" si="1"/>
        <v>0</v>
      </c>
      <c r="G47" s="183">
        <f t="shared" si="1"/>
        <v>0</v>
      </c>
    </row>
    <row r="48" spans="1:7" ht="31.5" hidden="1">
      <c r="A48" s="182" t="s">
        <v>70</v>
      </c>
      <c r="B48" s="170" t="s">
        <v>71</v>
      </c>
      <c r="C48" s="170" t="s">
        <v>76</v>
      </c>
      <c r="D48" s="175">
        <v>9900022</v>
      </c>
      <c r="E48" s="184"/>
      <c r="F48" s="183">
        <f t="shared" si="1"/>
        <v>0</v>
      </c>
      <c r="G48" s="183">
        <f t="shared" si="1"/>
        <v>0</v>
      </c>
    </row>
    <row r="49" spans="1:7" ht="33" customHeight="1" hidden="1">
      <c r="A49" s="182" t="s">
        <v>52</v>
      </c>
      <c r="B49" s="170" t="s">
        <v>71</v>
      </c>
      <c r="C49" s="170" t="s">
        <v>76</v>
      </c>
      <c r="D49" s="175">
        <v>9900022</v>
      </c>
      <c r="E49" s="184">
        <v>244</v>
      </c>
      <c r="F49" s="183">
        <v>0</v>
      </c>
      <c r="G49" s="183">
        <v>0</v>
      </c>
    </row>
    <row r="50" spans="1:7" ht="15.75">
      <c r="A50" s="177" t="s">
        <v>12</v>
      </c>
      <c r="B50" s="178" t="s">
        <v>71</v>
      </c>
      <c r="C50" s="178" t="s">
        <v>77</v>
      </c>
      <c r="D50" s="179"/>
      <c r="E50" s="180"/>
      <c r="F50" s="181">
        <f aca="true" t="shared" si="2" ref="F50:G53">F51</f>
        <v>200</v>
      </c>
      <c r="G50" s="181">
        <f t="shared" si="2"/>
        <v>200</v>
      </c>
    </row>
    <row r="51" spans="1:7" ht="31.5">
      <c r="A51" s="185" t="s">
        <v>259</v>
      </c>
      <c r="B51" s="170" t="s">
        <v>71</v>
      </c>
      <c r="C51" s="170" t="s">
        <v>77</v>
      </c>
      <c r="D51" s="175">
        <v>9000000</v>
      </c>
      <c r="E51" s="180"/>
      <c r="F51" s="181">
        <f t="shared" si="2"/>
        <v>200</v>
      </c>
      <c r="G51" s="181">
        <f t="shared" si="2"/>
        <v>200</v>
      </c>
    </row>
    <row r="52" spans="1:7" ht="47.25">
      <c r="A52" s="182" t="s">
        <v>91</v>
      </c>
      <c r="B52" s="170" t="s">
        <v>71</v>
      </c>
      <c r="C52" s="170" t="s">
        <v>77</v>
      </c>
      <c r="D52" s="175">
        <v>9900000</v>
      </c>
      <c r="E52" s="180"/>
      <c r="F52" s="181">
        <f t="shared" si="2"/>
        <v>200</v>
      </c>
      <c r="G52" s="181">
        <f t="shared" si="2"/>
        <v>200</v>
      </c>
    </row>
    <row r="53" spans="1:7" ht="31.5">
      <c r="A53" s="112" t="s">
        <v>351</v>
      </c>
      <c r="B53" s="170" t="s">
        <v>71</v>
      </c>
      <c r="C53" s="170" t="s">
        <v>77</v>
      </c>
      <c r="D53" s="175">
        <v>9908003</v>
      </c>
      <c r="E53" s="184"/>
      <c r="F53" s="183">
        <f t="shared" si="2"/>
        <v>200</v>
      </c>
      <c r="G53" s="183">
        <f t="shared" si="2"/>
        <v>200</v>
      </c>
    </row>
    <row r="54" spans="1:7" ht="15.75">
      <c r="A54" s="182" t="s">
        <v>69</v>
      </c>
      <c r="B54" s="170" t="s">
        <v>71</v>
      </c>
      <c r="C54" s="170" t="s">
        <v>77</v>
      </c>
      <c r="D54" s="175">
        <v>9908003</v>
      </c>
      <c r="E54" s="184">
        <v>870</v>
      </c>
      <c r="F54" s="183">
        <v>200</v>
      </c>
      <c r="G54" s="183">
        <v>200</v>
      </c>
    </row>
    <row r="55" spans="1:7" ht="19.5" customHeight="1">
      <c r="A55" s="177" t="s">
        <v>45</v>
      </c>
      <c r="B55" s="178" t="s">
        <v>71</v>
      </c>
      <c r="C55" s="178" t="s">
        <v>78</v>
      </c>
      <c r="D55" s="179"/>
      <c r="E55" s="180"/>
      <c r="F55" s="181">
        <f aca="true" t="shared" si="3" ref="F55:G58">F56</f>
        <v>500</v>
      </c>
      <c r="G55" s="181">
        <f t="shared" si="3"/>
        <v>500</v>
      </c>
    </row>
    <row r="56" spans="1:7" ht="15.75">
      <c r="A56" s="182" t="s">
        <v>90</v>
      </c>
      <c r="B56" s="170" t="s">
        <v>71</v>
      </c>
      <c r="C56" s="170" t="s">
        <v>78</v>
      </c>
      <c r="D56" s="175">
        <v>9000000</v>
      </c>
      <c r="E56" s="180"/>
      <c r="F56" s="183">
        <f t="shared" si="3"/>
        <v>500</v>
      </c>
      <c r="G56" s="183">
        <f t="shared" si="3"/>
        <v>500</v>
      </c>
    </row>
    <row r="57" spans="1:7" ht="47.25">
      <c r="A57" s="182" t="s">
        <v>91</v>
      </c>
      <c r="B57" s="170" t="s">
        <v>71</v>
      </c>
      <c r="C57" s="170" t="s">
        <v>78</v>
      </c>
      <c r="D57" s="175">
        <v>9900000</v>
      </c>
      <c r="E57" s="180"/>
      <c r="F57" s="183">
        <f t="shared" si="3"/>
        <v>500</v>
      </c>
      <c r="G57" s="183">
        <f t="shared" si="3"/>
        <v>500</v>
      </c>
    </row>
    <row r="58" spans="1:7" ht="31.5">
      <c r="A58" s="112" t="s">
        <v>347</v>
      </c>
      <c r="B58" s="170" t="s">
        <v>71</v>
      </c>
      <c r="C58" s="170" t="s">
        <v>78</v>
      </c>
      <c r="D58" s="175">
        <v>9908005</v>
      </c>
      <c r="E58" s="184"/>
      <c r="F58" s="183">
        <f t="shared" si="3"/>
        <v>500</v>
      </c>
      <c r="G58" s="183">
        <f t="shared" si="3"/>
        <v>500</v>
      </c>
    </row>
    <row r="59" spans="1:7" ht="33" customHeight="1">
      <c r="A59" s="182" t="s">
        <v>52</v>
      </c>
      <c r="B59" s="170" t="s">
        <v>71</v>
      </c>
      <c r="C59" s="170" t="s">
        <v>78</v>
      </c>
      <c r="D59" s="175">
        <v>9908005</v>
      </c>
      <c r="E59" s="184">
        <v>244</v>
      </c>
      <c r="F59" s="183">
        <v>500</v>
      </c>
      <c r="G59" s="183">
        <v>500</v>
      </c>
    </row>
    <row r="60" spans="1:7" ht="15.75">
      <c r="A60" s="177" t="s">
        <v>13</v>
      </c>
      <c r="B60" s="178" t="s">
        <v>73</v>
      </c>
      <c r="C60" s="170" t="s">
        <v>72</v>
      </c>
      <c r="D60" s="175"/>
      <c r="E60" s="184"/>
      <c r="F60" s="181">
        <f aca="true" t="shared" si="4" ref="F60:G63">F61</f>
        <v>200.3</v>
      </c>
      <c r="G60" s="181">
        <f t="shared" si="4"/>
        <v>200.3</v>
      </c>
    </row>
    <row r="61" spans="1:7" ht="31.5">
      <c r="A61" s="177" t="s">
        <v>14</v>
      </c>
      <c r="B61" s="178" t="s">
        <v>73</v>
      </c>
      <c r="C61" s="178" t="s">
        <v>74</v>
      </c>
      <c r="D61" s="179"/>
      <c r="E61" s="180" t="s">
        <v>42</v>
      </c>
      <c r="F61" s="181">
        <f t="shared" si="4"/>
        <v>200.3</v>
      </c>
      <c r="G61" s="181">
        <f t="shared" si="4"/>
        <v>200.3</v>
      </c>
    </row>
    <row r="62" spans="1:7" ht="31.5">
      <c r="A62" s="185" t="s">
        <v>259</v>
      </c>
      <c r="B62" s="170" t="s">
        <v>73</v>
      </c>
      <c r="C62" s="170" t="s">
        <v>74</v>
      </c>
      <c r="D62" s="175">
        <v>9000000</v>
      </c>
      <c r="E62" s="180"/>
      <c r="F62" s="183">
        <f t="shared" si="4"/>
        <v>200.3</v>
      </c>
      <c r="G62" s="183">
        <f t="shared" si="4"/>
        <v>200.3</v>
      </c>
    </row>
    <row r="63" spans="1:7" ht="47.25">
      <c r="A63" s="182" t="s">
        <v>91</v>
      </c>
      <c r="B63" s="170" t="s">
        <v>73</v>
      </c>
      <c r="C63" s="170" t="s">
        <v>74</v>
      </c>
      <c r="D63" s="175">
        <v>9900000</v>
      </c>
      <c r="E63" s="180"/>
      <c r="F63" s="183">
        <f t="shared" si="4"/>
        <v>200.3</v>
      </c>
      <c r="G63" s="183">
        <f t="shared" si="4"/>
        <v>200.3</v>
      </c>
    </row>
    <row r="64" spans="1:7" ht="69" customHeight="1">
      <c r="A64" s="190" t="s">
        <v>349</v>
      </c>
      <c r="B64" s="170" t="s">
        <v>73</v>
      </c>
      <c r="C64" s="170" t="s">
        <v>74</v>
      </c>
      <c r="D64" s="175">
        <v>9905118</v>
      </c>
      <c r="E64" s="180"/>
      <c r="F64" s="183">
        <f>SUM(F65:F66)</f>
        <v>200.3</v>
      </c>
      <c r="G64" s="183">
        <f>SUM(G65:G66)</f>
        <v>200.3</v>
      </c>
    </row>
    <row r="65" spans="1:7" ht="38.25" customHeight="1">
      <c r="A65" s="185" t="s">
        <v>293</v>
      </c>
      <c r="B65" s="170" t="s">
        <v>73</v>
      </c>
      <c r="C65" s="170" t="s">
        <v>74</v>
      </c>
      <c r="D65" s="175">
        <v>9905118</v>
      </c>
      <c r="E65" s="184">
        <v>120</v>
      </c>
      <c r="F65" s="183">
        <v>183.4</v>
      </c>
      <c r="G65" s="183">
        <v>183.4</v>
      </c>
    </row>
    <row r="66" spans="1:7" ht="45" customHeight="1">
      <c r="A66" s="185" t="s">
        <v>295</v>
      </c>
      <c r="B66" s="170" t="s">
        <v>73</v>
      </c>
      <c r="C66" s="170" t="s">
        <v>74</v>
      </c>
      <c r="D66" s="175">
        <v>9905118</v>
      </c>
      <c r="E66" s="184">
        <v>240</v>
      </c>
      <c r="F66" s="227">
        <v>16.9</v>
      </c>
      <c r="G66" s="227">
        <v>16.9</v>
      </c>
    </row>
    <row r="67" spans="1:7" ht="31.5">
      <c r="A67" s="177" t="s">
        <v>15</v>
      </c>
      <c r="B67" s="178" t="s">
        <v>74</v>
      </c>
      <c r="C67" s="170" t="s">
        <v>72</v>
      </c>
      <c r="D67" s="175"/>
      <c r="E67" s="184"/>
      <c r="F67" s="181">
        <f aca="true" t="shared" si="5" ref="F67:G69">F68</f>
        <v>245</v>
      </c>
      <c r="G67" s="181">
        <f t="shared" si="5"/>
        <v>245</v>
      </c>
    </row>
    <row r="68" spans="1:7" ht="63">
      <c r="A68" s="177" t="s">
        <v>16</v>
      </c>
      <c r="B68" s="178" t="s">
        <v>74</v>
      </c>
      <c r="C68" s="178" t="s">
        <v>79</v>
      </c>
      <c r="D68" s="179"/>
      <c r="E68" s="180"/>
      <c r="F68" s="181">
        <f t="shared" si="5"/>
        <v>245</v>
      </c>
      <c r="G68" s="181">
        <f t="shared" si="5"/>
        <v>245</v>
      </c>
    </row>
    <row r="69" spans="1:7" ht="63">
      <c r="A69" s="154" t="s">
        <v>352</v>
      </c>
      <c r="B69" s="178" t="s">
        <v>74</v>
      </c>
      <c r="C69" s="178" t="s">
        <v>79</v>
      </c>
      <c r="D69" s="175">
        <v>200000</v>
      </c>
      <c r="E69" s="180"/>
      <c r="F69" s="183">
        <f t="shared" si="5"/>
        <v>245</v>
      </c>
      <c r="G69" s="183">
        <f t="shared" si="5"/>
        <v>245</v>
      </c>
    </row>
    <row r="70" spans="1:7" ht="53.25" customHeight="1">
      <c r="A70" s="177" t="s">
        <v>325</v>
      </c>
      <c r="B70" s="170" t="s">
        <v>74</v>
      </c>
      <c r="C70" s="170" t="s">
        <v>79</v>
      </c>
      <c r="D70" s="175">
        <v>210000</v>
      </c>
      <c r="E70" s="180"/>
      <c r="F70" s="183">
        <f>F71+F73</f>
        <v>245</v>
      </c>
      <c r="G70" s="183">
        <f>G71+G73</f>
        <v>245</v>
      </c>
    </row>
    <row r="71" spans="1:7" ht="174.75" customHeight="1">
      <c r="A71" s="182" t="s">
        <v>343</v>
      </c>
      <c r="B71" s="170" t="s">
        <v>74</v>
      </c>
      <c r="C71" s="170" t="s">
        <v>79</v>
      </c>
      <c r="D71" s="175">
        <v>210103</v>
      </c>
      <c r="E71" s="184"/>
      <c r="F71" s="183">
        <f>F72</f>
        <v>100</v>
      </c>
      <c r="G71" s="183">
        <f>G72</f>
        <v>100</v>
      </c>
    </row>
    <row r="72" spans="1:7" ht="49.5" customHeight="1">
      <c r="A72" s="185" t="s">
        <v>295</v>
      </c>
      <c r="B72" s="170" t="s">
        <v>74</v>
      </c>
      <c r="C72" s="170" t="s">
        <v>79</v>
      </c>
      <c r="D72" s="175">
        <v>210103</v>
      </c>
      <c r="E72" s="184">
        <v>240</v>
      </c>
      <c r="F72" s="183">
        <v>100</v>
      </c>
      <c r="G72" s="183">
        <v>100</v>
      </c>
    </row>
    <row r="73" spans="1:7" ht="31.5">
      <c r="A73" s="185" t="s">
        <v>259</v>
      </c>
      <c r="B73" s="170" t="s">
        <v>74</v>
      </c>
      <c r="C73" s="170" t="s">
        <v>79</v>
      </c>
      <c r="D73" s="175">
        <v>9900000</v>
      </c>
      <c r="E73" s="184"/>
      <c r="F73" s="183">
        <f>F74</f>
        <v>145</v>
      </c>
      <c r="G73" s="183">
        <f>G74</f>
        <v>145</v>
      </c>
    </row>
    <row r="74" spans="1:7" ht="31.5">
      <c r="A74" s="112" t="s">
        <v>315</v>
      </c>
      <c r="B74" s="170" t="s">
        <v>74</v>
      </c>
      <c r="C74" s="170" t="s">
        <v>79</v>
      </c>
      <c r="D74" s="175">
        <v>9900500</v>
      </c>
      <c r="E74" s="184"/>
      <c r="F74" s="183">
        <f>F76</f>
        <v>145</v>
      </c>
      <c r="G74" s="183">
        <f>G76</f>
        <v>145</v>
      </c>
    </row>
    <row r="75" spans="1:7" ht="132" customHeight="1">
      <c r="A75" s="112" t="s">
        <v>358</v>
      </c>
      <c r="B75" s="170" t="s">
        <v>74</v>
      </c>
      <c r="C75" s="170" t="s">
        <v>79</v>
      </c>
      <c r="D75" s="175">
        <v>9900502</v>
      </c>
      <c r="E75" s="184"/>
      <c r="F75" s="183">
        <f>F76</f>
        <v>145</v>
      </c>
      <c r="G75" s="183">
        <f>G76</f>
        <v>145</v>
      </c>
    </row>
    <row r="76" spans="1:7" ht="15.75">
      <c r="A76" s="182" t="s">
        <v>34</v>
      </c>
      <c r="B76" s="170" t="s">
        <v>74</v>
      </c>
      <c r="C76" s="170" t="s">
        <v>79</v>
      </c>
      <c r="D76" s="175">
        <v>9900502</v>
      </c>
      <c r="E76" s="184">
        <v>540</v>
      </c>
      <c r="F76" s="183">
        <v>145</v>
      </c>
      <c r="G76" s="183">
        <v>145</v>
      </c>
    </row>
    <row r="77" spans="1:7" ht="15.75">
      <c r="A77" s="177" t="s">
        <v>17</v>
      </c>
      <c r="B77" s="178" t="s">
        <v>75</v>
      </c>
      <c r="C77" s="170" t="s">
        <v>72</v>
      </c>
      <c r="D77" s="175"/>
      <c r="E77" s="184"/>
      <c r="F77" s="181">
        <f>F78+F83+F95</f>
        <v>3258</v>
      </c>
      <c r="G77" s="181">
        <f>G78+G83+G95</f>
        <v>3453.5</v>
      </c>
    </row>
    <row r="78" spans="1:7" ht="15.75" hidden="1">
      <c r="A78" s="177" t="s">
        <v>18</v>
      </c>
      <c r="B78" s="178" t="s">
        <v>75</v>
      </c>
      <c r="C78" s="178" t="s">
        <v>73</v>
      </c>
      <c r="D78" s="179"/>
      <c r="E78" s="180"/>
      <c r="F78" s="181">
        <f aca="true" t="shared" si="6" ref="F78:G81">F79</f>
        <v>0</v>
      </c>
      <c r="G78" s="181">
        <f t="shared" si="6"/>
        <v>0</v>
      </c>
    </row>
    <row r="79" spans="1:7" ht="47.25" hidden="1">
      <c r="A79" s="154" t="s">
        <v>252</v>
      </c>
      <c r="B79" s="170" t="s">
        <v>75</v>
      </c>
      <c r="C79" s="170" t="s">
        <v>73</v>
      </c>
      <c r="D79" s="175">
        <v>9000000</v>
      </c>
      <c r="E79" s="180"/>
      <c r="F79" s="183">
        <f t="shared" si="6"/>
        <v>0</v>
      </c>
      <c r="G79" s="183">
        <f t="shared" si="6"/>
        <v>0</v>
      </c>
    </row>
    <row r="80" spans="1:7" ht="47.25" hidden="1">
      <c r="A80" s="182" t="s">
        <v>91</v>
      </c>
      <c r="B80" s="170" t="s">
        <v>75</v>
      </c>
      <c r="C80" s="170" t="s">
        <v>73</v>
      </c>
      <c r="D80" s="175">
        <v>9900000</v>
      </c>
      <c r="E80" s="180"/>
      <c r="F80" s="183">
        <f t="shared" si="6"/>
        <v>0</v>
      </c>
      <c r="G80" s="183">
        <f t="shared" si="6"/>
        <v>0</v>
      </c>
    </row>
    <row r="81" spans="1:7" ht="31.5" customHeight="1" hidden="1">
      <c r="A81" s="182" t="s">
        <v>19</v>
      </c>
      <c r="B81" s="170" t="s">
        <v>75</v>
      </c>
      <c r="C81" s="170" t="s">
        <v>73</v>
      </c>
      <c r="D81" s="175">
        <v>9908022</v>
      </c>
      <c r="E81" s="184"/>
      <c r="F81" s="183">
        <f t="shared" si="6"/>
        <v>0</v>
      </c>
      <c r="G81" s="183">
        <f t="shared" si="6"/>
        <v>0</v>
      </c>
    </row>
    <row r="82" spans="1:7" ht="15.75" hidden="1">
      <c r="A82" s="182" t="s">
        <v>20</v>
      </c>
      <c r="B82" s="170" t="s">
        <v>75</v>
      </c>
      <c r="C82" s="170" t="s">
        <v>73</v>
      </c>
      <c r="D82" s="175">
        <v>9908022</v>
      </c>
      <c r="E82" s="184">
        <v>810</v>
      </c>
      <c r="F82" s="183">
        <v>0</v>
      </c>
      <c r="G82" s="183">
        <v>0</v>
      </c>
    </row>
    <row r="83" spans="1:7" ht="19.5" customHeight="1">
      <c r="A83" s="177" t="s">
        <v>44</v>
      </c>
      <c r="B83" s="178" t="s">
        <v>75</v>
      </c>
      <c r="C83" s="178" t="s">
        <v>79</v>
      </c>
      <c r="D83" s="179"/>
      <c r="E83" s="180"/>
      <c r="F83" s="181">
        <f>F84</f>
        <v>3258</v>
      </c>
      <c r="G83" s="181">
        <f>G84</f>
        <v>3453.5</v>
      </c>
    </row>
    <row r="84" spans="1:7" ht="63">
      <c r="A84" s="154" t="s">
        <v>352</v>
      </c>
      <c r="B84" s="170" t="s">
        <v>75</v>
      </c>
      <c r="C84" s="170" t="s">
        <v>79</v>
      </c>
      <c r="D84" s="175">
        <v>200000</v>
      </c>
      <c r="E84" s="180"/>
      <c r="F84" s="183">
        <f>F85</f>
        <v>3258</v>
      </c>
      <c r="G84" s="183">
        <f>G85</f>
        <v>3453.5</v>
      </c>
    </row>
    <row r="85" spans="1:7" ht="37.5" customHeight="1">
      <c r="A85" s="177" t="s">
        <v>254</v>
      </c>
      <c r="B85" s="170" t="s">
        <v>75</v>
      </c>
      <c r="C85" s="170" t="s">
        <v>79</v>
      </c>
      <c r="D85" s="175">
        <v>230000</v>
      </c>
      <c r="E85" s="180"/>
      <c r="F85" s="183">
        <f>F92</f>
        <v>3258</v>
      </c>
      <c r="G85" s="183">
        <f>G92</f>
        <v>3453.5</v>
      </c>
    </row>
    <row r="86" spans="1:7" ht="47.25" hidden="1">
      <c r="A86" s="112" t="s">
        <v>255</v>
      </c>
      <c r="B86" s="170" t="s">
        <v>75</v>
      </c>
      <c r="C86" s="170" t="s">
        <v>79</v>
      </c>
      <c r="D86" s="175">
        <v>9907014</v>
      </c>
      <c r="E86" s="180"/>
      <c r="F86" s="183">
        <f>F87</f>
        <v>0</v>
      </c>
      <c r="G86" s="183">
        <f>G87</f>
        <v>0</v>
      </c>
    </row>
    <row r="87" spans="1:7" ht="37.5" customHeight="1" hidden="1">
      <c r="A87" s="177" t="s">
        <v>254</v>
      </c>
      <c r="B87" s="170" t="s">
        <v>75</v>
      </c>
      <c r="C87" s="170" t="s">
        <v>79</v>
      </c>
      <c r="D87" s="175">
        <v>9907014</v>
      </c>
      <c r="E87" s="184">
        <v>244</v>
      </c>
      <c r="F87" s="183">
        <v>0</v>
      </c>
      <c r="G87" s="183">
        <v>0</v>
      </c>
    </row>
    <row r="88" spans="1:7" ht="47.25" hidden="1">
      <c r="A88" s="112" t="s">
        <v>255</v>
      </c>
      <c r="B88" s="170" t="s">
        <v>75</v>
      </c>
      <c r="C88" s="170" t="s">
        <v>79</v>
      </c>
      <c r="D88" s="175">
        <v>9907088</v>
      </c>
      <c r="E88" s="180"/>
      <c r="F88" s="183">
        <f>F89</f>
        <v>0</v>
      </c>
      <c r="G88" s="183">
        <f>G89</f>
        <v>0</v>
      </c>
    </row>
    <row r="89" spans="1:7" ht="39.75" customHeight="1" hidden="1">
      <c r="A89" s="177" t="s">
        <v>254</v>
      </c>
      <c r="B89" s="170" t="s">
        <v>75</v>
      </c>
      <c r="C89" s="170" t="s">
        <v>79</v>
      </c>
      <c r="D89" s="175">
        <v>9907088</v>
      </c>
      <c r="E89" s="184">
        <v>244</v>
      </c>
      <c r="F89" s="183">
        <v>0</v>
      </c>
      <c r="G89" s="183">
        <v>0</v>
      </c>
    </row>
    <row r="90" spans="1:7" ht="47.25" hidden="1">
      <c r="A90" s="112" t="s">
        <v>255</v>
      </c>
      <c r="B90" s="170" t="s">
        <v>75</v>
      </c>
      <c r="C90" s="170" t="s">
        <v>79</v>
      </c>
      <c r="D90" s="175">
        <v>9907420</v>
      </c>
      <c r="E90" s="180"/>
      <c r="F90" s="183">
        <f>F91</f>
        <v>0</v>
      </c>
      <c r="G90" s="183">
        <f>G91</f>
        <v>0</v>
      </c>
    </row>
    <row r="91" spans="1:7" ht="39.75" customHeight="1" hidden="1">
      <c r="A91" s="177" t="s">
        <v>254</v>
      </c>
      <c r="B91" s="170" t="s">
        <v>75</v>
      </c>
      <c r="C91" s="170" t="s">
        <v>79</v>
      </c>
      <c r="D91" s="175">
        <v>9907420</v>
      </c>
      <c r="E91" s="184">
        <v>244</v>
      </c>
      <c r="F91" s="183">
        <v>0</v>
      </c>
      <c r="G91" s="183">
        <v>0</v>
      </c>
    </row>
    <row r="92" spans="1:7" ht="159.75" customHeight="1">
      <c r="A92" s="112" t="s">
        <v>332</v>
      </c>
      <c r="B92" s="170" t="s">
        <v>75</v>
      </c>
      <c r="C92" s="170" t="s">
        <v>79</v>
      </c>
      <c r="D92" s="175">
        <v>230106</v>
      </c>
      <c r="E92" s="184"/>
      <c r="F92" s="183">
        <f>F93</f>
        <v>3258</v>
      </c>
      <c r="G92" s="183">
        <f>G93</f>
        <v>3453.5</v>
      </c>
    </row>
    <row r="93" spans="1:11" ht="46.5" customHeight="1">
      <c r="A93" s="185" t="s">
        <v>295</v>
      </c>
      <c r="B93" s="170" t="s">
        <v>75</v>
      </c>
      <c r="C93" s="170" t="s">
        <v>79</v>
      </c>
      <c r="D93" s="175">
        <v>230106</v>
      </c>
      <c r="E93" s="184">
        <v>240</v>
      </c>
      <c r="F93" s="183">
        <v>3258</v>
      </c>
      <c r="G93" s="183">
        <v>3453.5</v>
      </c>
      <c r="K93" s="152" t="s">
        <v>48</v>
      </c>
    </row>
    <row r="94" spans="1:7" ht="83.25" customHeight="1" hidden="1">
      <c r="A94" s="228" t="s">
        <v>94</v>
      </c>
      <c r="B94" s="170" t="s">
        <v>75</v>
      </c>
      <c r="C94" s="170" t="s">
        <v>79</v>
      </c>
      <c r="D94" s="175">
        <v>9901005</v>
      </c>
      <c r="E94" s="184"/>
      <c r="F94" s="183" t="e">
        <f>#REF!</f>
        <v>#REF!</v>
      </c>
      <c r="G94" s="183" t="e">
        <f>#REF!</f>
        <v>#REF!</v>
      </c>
    </row>
    <row r="95" spans="1:7" ht="31.5" hidden="1">
      <c r="A95" s="177" t="s">
        <v>21</v>
      </c>
      <c r="B95" s="178" t="s">
        <v>75</v>
      </c>
      <c r="C95" s="178" t="s">
        <v>81</v>
      </c>
      <c r="D95" s="179"/>
      <c r="E95" s="180"/>
      <c r="F95" s="181">
        <f aca="true" t="shared" si="7" ref="F95:G98">F96</f>
        <v>0</v>
      </c>
      <c r="G95" s="181">
        <f t="shared" si="7"/>
        <v>0</v>
      </c>
    </row>
    <row r="96" spans="1:7" ht="47.25" hidden="1">
      <c r="A96" s="154" t="s">
        <v>324</v>
      </c>
      <c r="B96" s="170" t="s">
        <v>75</v>
      </c>
      <c r="C96" s="170" t="s">
        <v>81</v>
      </c>
      <c r="D96" s="175">
        <v>200000</v>
      </c>
      <c r="E96" s="180"/>
      <c r="F96" s="183">
        <f t="shared" si="7"/>
        <v>0</v>
      </c>
      <c r="G96" s="183">
        <f t="shared" si="7"/>
        <v>0</v>
      </c>
    </row>
    <row r="97" spans="1:7" ht="63" hidden="1">
      <c r="A97" s="177" t="s">
        <v>256</v>
      </c>
      <c r="B97" s="170" t="s">
        <v>75</v>
      </c>
      <c r="C97" s="170" t="s">
        <v>81</v>
      </c>
      <c r="D97" s="175">
        <v>240000</v>
      </c>
      <c r="E97" s="180"/>
      <c r="F97" s="183">
        <f t="shared" si="7"/>
        <v>0</v>
      </c>
      <c r="G97" s="183">
        <f t="shared" si="7"/>
        <v>0</v>
      </c>
    </row>
    <row r="98" spans="1:7" ht="148.5" customHeight="1" hidden="1">
      <c r="A98" s="112" t="s">
        <v>334</v>
      </c>
      <c r="B98" s="170" t="s">
        <v>75</v>
      </c>
      <c r="C98" s="170" t="s">
        <v>81</v>
      </c>
      <c r="D98" s="175">
        <v>240108</v>
      </c>
      <c r="E98" s="184"/>
      <c r="F98" s="183">
        <f t="shared" si="7"/>
        <v>0</v>
      </c>
      <c r="G98" s="183">
        <f t="shared" si="7"/>
        <v>0</v>
      </c>
    </row>
    <row r="99" spans="1:7" ht="45.75" customHeight="1" hidden="1">
      <c r="A99" s="185" t="s">
        <v>295</v>
      </c>
      <c r="B99" s="170" t="s">
        <v>75</v>
      </c>
      <c r="C99" s="170" t="s">
        <v>81</v>
      </c>
      <c r="D99" s="175">
        <v>240108</v>
      </c>
      <c r="E99" s="184">
        <v>240</v>
      </c>
      <c r="F99" s="183"/>
      <c r="G99" s="183"/>
    </row>
    <row r="100" spans="1:7" ht="15.75">
      <c r="A100" s="177" t="s">
        <v>22</v>
      </c>
      <c r="B100" s="178" t="s">
        <v>80</v>
      </c>
      <c r="C100" s="178" t="s">
        <v>72</v>
      </c>
      <c r="D100" s="175"/>
      <c r="E100" s="184"/>
      <c r="F100" s="181">
        <f>F101+F120+F140</f>
        <v>13590</v>
      </c>
      <c r="G100" s="181">
        <f>G101+G120+G140</f>
        <v>13640</v>
      </c>
    </row>
    <row r="101" spans="1:7" ht="15.75">
      <c r="A101" s="177" t="s">
        <v>23</v>
      </c>
      <c r="B101" s="178" t="s">
        <v>80</v>
      </c>
      <c r="C101" s="178" t="s">
        <v>71</v>
      </c>
      <c r="D101" s="179"/>
      <c r="E101" s="180"/>
      <c r="F101" s="181">
        <f>F112+F116</f>
        <v>510</v>
      </c>
      <c r="G101" s="181">
        <f>G112+G116</f>
        <v>510</v>
      </c>
    </row>
    <row r="102" spans="1:7" ht="126" hidden="1">
      <c r="A102" s="193" t="s">
        <v>40</v>
      </c>
      <c r="B102" s="194">
        <v>500</v>
      </c>
      <c r="C102" s="194">
        <v>501</v>
      </c>
      <c r="D102" s="195" t="s">
        <v>36</v>
      </c>
      <c r="E102" s="196"/>
      <c r="F102" s="183">
        <v>0</v>
      </c>
      <c r="G102" s="183">
        <v>0</v>
      </c>
    </row>
    <row r="103" spans="1:7" ht="47.25" hidden="1">
      <c r="A103" s="182" t="s">
        <v>52</v>
      </c>
      <c r="B103" s="194">
        <v>500</v>
      </c>
      <c r="C103" s="194">
        <v>501</v>
      </c>
      <c r="D103" s="195" t="s">
        <v>36</v>
      </c>
      <c r="E103" s="196">
        <v>244</v>
      </c>
      <c r="F103" s="183">
        <v>0</v>
      </c>
      <c r="G103" s="183">
        <v>0</v>
      </c>
    </row>
    <row r="104" spans="1:7" ht="94.5" hidden="1">
      <c r="A104" s="182" t="s">
        <v>25</v>
      </c>
      <c r="B104" s="170">
        <v>500</v>
      </c>
      <c r="C104" s="170">
        <v>501</v>
      </c>
      <c r="D104" s="175" t="s">
        <v>24</v>
      </c>
      <c r="E104" s="184"/>
      <c r="F104" s="183">
        <v>0</v>
      </c>
      <c r="G104" s="183">
        <v>0</v>
      </c>
    </row>
    <row r="105" spans="1:7" ht="31.5" hidden="1">
      <c r="A105" s="182" t="s">
        <v>10</v>
      </c>
      <c r="B105" s="170">
        <v>500</v>
      </c>
      <c r="C105" s="170">
        <v>501</v>
      </c>
      <c r="D105" s="175" t="s">
        <v>24</v>
      </c>
      <c r="E105" s="184">
        <v>900</v>
      </c>
      <c r="F105" s="183">
        <v>0</v>
      </c>
      <c r="G105" s="183">
        <v>0</v>
      </c>
    </row>
    <row r="106" spans="1:7" ht="47.25" hidden="1">
      <c r="A106" s="182" t="s">
        <v>46</v>
      </c>
      <c r="B106" s="170">
        <v>500</v>
      </c>
      <c r="C106" s="170">
        <v>501</v>
      </c>
      <c r="D106" s="175">
        <v>1020102</v>
      </c>
      <c r="E106" s="184"/>
      <c r="F106" s="183">
        <v>0</v>
      </c>
      <c r="G106" s="183">
        <v>0</v>
      </c>
    </row>
    <row r="107" spans="1:7" ht="31.5" hidden="1">
      <c r="A107" s="182" t="s">
        <v>10</v>
      </c>
      <c r="B107" s="170">
        <v>500</v>
      </c>
      <c r="C107" s="170">
        <v>501</v>
      </c>
      <c r="D107" s="175">
        <v>1020102</v>
      </c>
      <c r="E107" s="184">
        <v>900</v>
      </c>
      <c r="F107" s="183">
        <v>0</v>
      </c>
      <c r="G107" s="183">
        <v>0</v>
      </c>
    </row>
    <row r="108" spans="1:7" ht="47.25" hidden="1">
      <c r="A108" s="182" t="s">
        <v>37</v>
      </c>
      <c r="B108" s="170">
        <v>500</v>
      </c>
      <c r="C108" s="170">
        <v>501</v>
      </c>
      <c r="D108" s="175">
        <v>1020000</v>
      </c>
      <c r="E108" s="184"/>
      <c r="F108" s="183">
        <f>F109</f>
        <v>0</v>
      </c>
      <c r="G108" s="183">
        <f>G109</f>
        <v>0</v>
      </c>
    </row>
    <row r="109" spans="1:7" ht="47.25" hidden="1">
      <c r="A109" s="182" t="s">
        <v>38</v>
      </c>
      <c r="B109" s="170">
        <v>500</v>
      </c>
      <c r="C109" s="170">
        <v>501</v>
      </c>
      <c r="D109" s="175">
        <v>1020102</v>
      </c>
      <c r="E109" s="184"/>
      <c r="F109" s="183">
        <f>F110+F111</f>
        <v>0</v>
      </c>
      <c r="G109" s="183">
        <f>G110+G111</f>
        <v>0</v>
      </c>
    </row>
    <row r="110" spans="1:7" ht="15.75" hidden="1">
      <c r="A110" s="182" t="s">
        <v>35</v>
      </c>
      <c r="B110" s="170">
        <v>500</v>
      </c>
      <c r="C110" s="170">
        <v>501</v>
      </c>
      <c r="D110" s="175">
        <v>1020102</v>
      </c>
      <c r="E110" s="184">
        <v>3</v>
      </c>
      <c r="F110" s="183">
        <v>0</v>
      </c>
      <c r="G110" s="183">
        <v>0</v>
      </c>
    </row>
    <row r="111" spans="1:7" ht="31.5" hidden="1">
      <c r="A111" s="182" t="s">
        <v>10</v>
      </c>
      <c r="B111" s="170">
        <v>500</v>
      </c>
      <c r="C111" s="170">
        <v>501</v>
      </c>
      <c r="D111" s="175">
        <v>1020102</v>
      </c>
      <c r="E111" s="184">
        <v>900</v>
      </c>
      <c r="F111" s="183">
        <v>0</v>
      </c>
      <c r="G111" s="183">
        <v>0</v>
      </c>
    </row>
    <row r="112" spans="1:7" ht="63">
      <c r="A112" s="154" t="s">
        <v>352</v>
      </c>
      <c r="B112" s="170" t="s">
        <v>80</v>
      </c>
      <c r="C112" s="170" t="s">
        <v>71</v>
      </c>
      <c r="D112" s="175">
        <v>200000</v>
      </c>
      <c r="E112" s="180"/>
      <c r="F112" s="183">
        <f aca="true" t="shared" si="8" ref="F112:G114">F113</f>
        <v>500</v>
      </c>
      <c r="G112" s="183">
        <f t="shared" si="8"/>
        <v>500</v>
      </c>
    </row>
    <row r="113" spans="1:7" ht="69.75" customHeight="1">
      <c r="A113" s="177" t="s">
        <v>253</v>
      </c>
      <c r="B113" s="170" t="s">
        <v>80</v>
      </c>
      <c r="C113" s="170" t="s">
        <v>71</v>
      </c>
      <c r="D113" s="175">
        <v>220000</v>
      </c>
      <c r="E113" s="180"/>
      <c r="F113" s="183">
        <f t="shared" si="8"/>
        <v>500</v>
      </c>
      <c r="G113" s="183">
        <f t="shared" si="8"/>
        <v>500</v>
      </c>
    </row>
    <row r="114" spans="1:7" ht="132" customHeight="1">
      <c r="A114" s="112" t="s">
        <v>330</v>
      </c>
      <c r="B114" s="170" t="s">
        <v>80</v>
      </c>
      <c r="C114" s="170" t="s">
        <v>71</v>
      </c>
      <c r="D114" s="175">
        <v>220104</v>
      </c>
      <c r="E114" s="184"/>
      <c r="F114" s="183">
        <f t="shared" si="8"/>
        <v>500</v>
      </c>
      <c r="G114" s="183">
        <f t="shared" si="8"/>
        <v>500</v>
      </c>
    </row>
    <row r="115" spans="1:7" ht="47.25">
      <c r="A115" s="185" t="s">
        <v>295</v>
      </c>
      <c r="B115" s="170" t="s">
        <v>80</v>
      </c>
      <c r="C115" s="170" t="s">
        <v>71</v>
      </c>
      <c r="D115" s="175">
        <v>220104</v>
      </c>
      <c r="E115" s="184">
        <v>240</v>
      </c>
      <c r="F115" s="183">
        <v>500</v>
      </c>
      <c r="G115" s="183">
        <v>500</v>
      </c>
    </row>
    <row r="116" spans="1:7" ht="15.75">
      <c r="A116" s="182" t="s">
        <v>90</v>
      </c>
      <c r="B116" s="170" t="s">
        <v>80</v>
      </c>
      <c r="C116" s="170" t="s">
        <v>71</v>
      </c>
      <c r="D116" s="175">
        <v>9000000</v>
      </c>
      <c r="E116" s="184"/>
      <c r="F116" s="183">
        <f aca="true" t="shared" si="9" ref="F116:G118">F117</f>
        <v>10</v>
      </c>
      <c r="G116" s="183">
        <f t="shared" si="9"/>
        <v>10</v>
      </c>
    </row>
    <row r="117" spans="1:7" ht="47.25">
      <c r="A117" s="182" t="s">
        <v>91</v>
      </c>
      <c r="B117" s="170" t="s">
        <v>80</v>
      </c>
      <c r="C117" s="170" t="s">
        <v>71</v>
      </c>
      <c r="D117" s="175">
        <v>9900000</v>
      </c>
      <c r="E117" s="184"/>
      <c r="F117" s="183">
        <f t="shared" si="9"/>
        <v>10</v>
      </c>
      <c r="G117" s="183">
        <f t="shared" si="9"/>
        <v>10</v>
      </c>
    </row>
    <row r="118" spans="1:7" ht="47.25">
      <c r="A118" s="112" t="s">
        <v>359</v>
      </c>
      <c r="B118" s="170" t="s">
        <v>80</v>
      </c>
      <c r="C118" s="170" t="s">
        <v>71</v>
      </c>
      <c r="D118" s="175">
        <v>9908002</v>
      </c>
      <c r="E118" s="184"/>
      <c r="F118" s="183">
        <f t="shared" si="9"/>
        <v>10</v>
      </c>
      <c r="G118" s="183">
        <f t="shared" si="9"/>
        <v>10</v>
      </c>
    </row>
    <row r="119" spans="1:7" ht="47.25">
      <c r="A119" s="182" t="s">
        <v>62</v>
      </c>
      <c r="B119" s="170" t="s">
        <v>80</v>
      </c>
      <c r="C119" s="170" t="s">
        <v>71</v>
      </c>
      <c r="D119" s="175">
        <v>9908002</v>
      </c>
      <c r="E119" s="184">
        <v>240</v>
      </c>
      <c r="F119" s="183">
        <v>10</v>
      </c>
      <c r="G119" s="183">
        <v>10</v>
      </c>
    </row>
    <row r="120" spans="1:7" ht="15.75">
      <c r="A120" s="177" t="s">
        <v>26</v>
      </c>
      <c r="B120" s="178" t="s">
        <v>80</v>
      </c>
      <c r="C120" s="178" t="s">
        <v>73</v>
      </c>
      <c r="D120" s="179"/>
      <c r="E120" s="180"/>
      <c r="F120" s="181">
        <f>F127+F123</f>
        <v>6000</v>
      </c>
      <c r="G120" s="181">
        <f>G127+G123</f>
        <v>6000</v>
      </c>
    </row>
    <row r="121" spans="1:10" ht="15.75" hidden="1">
      <c r="A121" s="182" t="s">
        <v>47</v>
      </c>
      <c r="B121" s="194">
        <v>500</v>
      </c>
      <c r="C121" s="194">
        <v>502</v>
      </c>
      <c r="D121" s="175">
        <v>700401</v>
      </c>
      <c r="E121" s="184"/>
      <c r="F121" s="183">
        <v>0</v>
      </c>
      <c r="G121" s="183">
        <v>0</v>
      </c>
      <c r="J121" s="186"/>
    </row>
    <row r="122" spans="1:7" ht="31.5" hidden="1">
      <c r="A122" s="182" t="s">
        <v>10</v>
      </c>
      <c r="B122" s="194">
        <v>500</v>
      </c>
      <c r="C122" s="194">
        <v>502</v>
      </c>
      <c r="D122" s="175">
        <v>700401</v>
      </c>
      <c r="E122" s="170">
        <v>900</v>
      </c>
      <c r="F122" s="183">
        <v>0</v>
      </c>
      <c r="G122" s="183">
        <v>0</v>
      </c>
    </row>
    <row r="123" spans="1:7" ht="31.5">
      <c r="A123" s="185" t="s">
        <v>259</v>
      </c>
      <c r="B123" s="194" t="s">
        <v>80</v>
      </c>
      <c r="C123" s="194" t="s">
        <v>73</v>
      </c>
      <c r="D123" s="175">
        <v>9000000</v>
      </c>
      <c r="E123" s="170"/>
      <c r="F123" s="183">
        <f aca="true" t="shared" si="10" ref="F123:G125">F124</f>
        <v>100</v>
      </c>
      <c r="G123" s="183">
        <f t="shared" si="10"/>
        <v>100</v>
      </c>
    </row>
    <row r="124" spans="1:7" ht="47.25">
      <c r="A124" s="182" t="s">
        <v>91</v>
      </c>
      <c r="B124" s="194" t="s">
        <v>80</v>
      </c>
      <c r="C124" s="194" t="s">
        <v>73</v>
      </c>
      <c r="D124" s="175">
        <v>9900000</v>
      </c>
      <c r="E124" s="170"/>
      <c r="F124" s="183">
        <f t="shared" si="10"/>
        <v>100</v>
      </c>
      <c r="G124" s="183">
        <f t="shared" si="10"/>
        <v>100</v>
      </c>
    </row>
    <row r="125" spans="1:7" ht="47.25">
      <c r="A125" s="112" t="s">
        <v>262</v>
      </c>
      <c r="B125" s="194" t="s">
        <v>80</v>
      </c>
      <c r="C125" s="194" t="s">
        <v>73</v>
      </c>
      <c r="D125" s="175">
        <v>9908004</v>
      </c>
      <c r="E125" s="170"/>
      <c r="F125" s="183">
        <f t="shared" si="10"/>
        <v>100</v>
      </c>
      <c r="G125" s="183">
        <f t="shared" si="10"/>
        <v>100</v>
      </c>
    </row>
    <row r="126" spans="1:7" ht="48" customHeight="1">
      <c r="A126" s="185" t="s">
        <v>295</v>
      </c>
      <c r="B126" s="194" t="s">
        <v>80</v>
      </c>
      <c r="C126" s="194" t="s">
        <v>73</v>
      </c>
      <c r="D126" s="175">
        <v>9908004</v>
      </c>
      <c r="E126" s="170" t="s">
        <v>290</v>
      </c>
      <c r="F126" s="183">
        <v>100</v>
      </c>
      <c r="G126" s="183">
        <v>100</v>
      </c>
    </row>
    <row r="127" spans="1:7" ht="63">
      <c r="A127" s="154" t="s">
        <v>352</v>
      </c>
      <c r="B127" s="194" t="s">
        <v>80</v>
      </c>
      <c r="C127" s="194" t="s">
        <v>73</v>
      </c>
      <c r="D127" s="175">
        <v>200000</v>
      </c>
      <c r="E127" s="180"/>
      <c r="F127" s="183">
        <f>F128</f>
        <v>5900</v>
      </c>
      <c r="G127" s="183">
        <f>G128</f>
        <v>5900</v>
      </c>
    </row>
    <row r="128" spans="1:7" ht="78.75">
      <c r="A128" s="177" t="s">
        <v>253</v>
      </c>
      <c r="B128" s="194" t="s">
        <v>80</v>
      </c>
      <c r="C128" s="194" t="s">
        <v>73</v>
      </c>
      <c r="D128" s="175">
        <v>220000</v>
      </c>
      <c r="E128" s="180"/>
      <c r="F128" s="183">
        <f>F129+F131+F133</f>
        <v>5900</v>
      </c>
      <c r="G128" s="183">
        <f>G129+G131+G133</f>
        <v>5900</v>
      </c>
    </row>
    <row r="129" spans="1:7" ht="78.75" hidden="1">
      <c r="A129" s="182" t="s">
        <v>174</v>
      </c>
      <c r="B129" s="194" t="s">
        <v>80</v>
      </c>
      <c r="C129" s="194" t="s">
        <v>73</v>
      </c>
      <c r="D129" s="175">
        <v>9907088</v>
      </c>
      <c r="E129" s="180"/>
      <c r="F129" s="183">
        <f>F130</f>
        <v>0</v>
      </c>
      <c r="G129" s="183">
        <f>G130</f>
        <v>0</v>
      </c>
    </row>
    <row r="130" spans="1:7" ht="33.75" customHeight="1" hidden="1">
      <c r="A130" s="182" t="s">
        <v>52</v>
      </c>
      <c r="B130" s="194" t="s">
        <v>80</v>
      </c>
      <c r="C130" s="194" t="s">
        <v>73</v>
      </c>
      <c r="D130" s="175">
        <v>9907088</v>
      </c>
      <c r="E130" s="184">
        <v>244</v>
      </c>
      <c r="F130" s="183">
        <v>0</v>
      </c>
      <c r="G130" s="183">
        <v>0</v>
      </c>
    </row>
    <row r="131" spans="1:7" ht="130.5" customHeight="1">
      <c r="A131" s="112" t="s">
        <v>330</v>
      </c>
      <c r="B131" s="194" t="s">
        <v>80</v>
      </c>
      <c r="C131" s="194" t="s">
        <v>73</v>
      </c>
      <c r="D131" s="175">
        <v>220104</v>
      </c>
      <c r="E131" s="196"/>
      <c r="F131" s="183">
        <f>F132</f>
        <v>300</v>
      </c>
      <c r="G131" s="183">
        <f>G132</f>
        <v>300</v>
      </c>
    </row>
    <row r="132" spans="1:7" ht="51" customHeight="1">
      <c r="A132" s="185" t="s">
        <v>295</v>
      </c>
      <c r="B132" s="194" t="s">
        <v>80</v>
      </c>
      <c r="C132" s="194" t="s">
        <v>73</v>
      </c>
      <c r="D132" s="175">
        <v>220104</v>
      </c>
      <c r="E132" s="196">
        <v>240</v>
      </c>
      <c r="F132" s="183">
        <v>300</v>
      </c>
      <c r="G132" s="183">
        <v>300</v>
      </c>
    </row>
    <row r="133" spans="1:7" ht="144.75" customHeight="1">
      <c r="A133" s="112" t="s">
        <v>331</v>
      </c>
      <c r="B133" s="170" t="s">
        <v>80</v>
      </c>
      <c r="C133" s="170" t="s">
        <v>73</v>
      </c>
      <c r="D133" s="175">
        <v>220105</v>
      </c>
      <c r="E133" s="184"/>
      <c r="F133" s="183">
        <f>F135+F134+F136</f>
        <v>5600</v>
      </c>
      <c r="G133" s="183">
        <f>G135+G134+G136</f>
        <v>5600</v>
      </c>
    </row>
    <row r="134" spans="1:7" ht="47.25" hidden="1">
      <c r="A134" s="182" t="s">
        <v>51</v>
      </c>
      <c r="B134" s="170" t="s">
        <v>80</v>
      </c>
      <c r="C134" s="170" t="s">
        <v>73</v>
      </c>
      <c r="D134" s="175">
        <v>220104</v>
      </c>
      <c r="E134" s="184">
        <v>242</v>
      </c>
      <c r="F134" s="183">
        <v>0</v>
      </c>
      <c r="G134" s="183">
        <v>0</v>
      </c>
    </row>
    <row r="135" spans="1:7" ht="47.25">
      <c r="A135" s="185" t="s">
        <v>295</v>
      </c>
      <c r="B135" s="170" t="s">
        <v>80</v>
      </c>
      <c r="C135" s="170" t="s">
        <v>73</v>
      </c>
      <c r="D135" s="175">
        <v>220105</v>
      </c>
      <c r="E135" s="184">
        <v>240</v>
      </c>
      <c r="F135" s="183">
        <v>5600</v>
      </c>
      <c r="G135" s="183">
        <v>5600</v>
      </c>
    </row>
    <row r="136" spans="1:7" ht="30.75" customHeight="1" hidden="1">
      <c r="A136" s="182" t="s">
        <v>49</v>
      </c>
      <c r="B136" s="170" t="s">
        <v>80</v>
      </c>
      <c r="C136" s="170" t="s">
        <v>73</v>
      </c>
      <c r="D136" s="175">
        <v>9908022</v>
      </c>
      <c r="E136" s="194" t="s">
        <v>93</v>
      </c>
      <c r="F136" s="183">
        <v>0</v>
      </c>
      <c r="G136" s="183">
        <v>0</v>
      </c>
    </row>
    <row r="137" spans="1:7" ht="31.5" hidden="1">
      <c r="A137" s="193" t="s">
        <v>53</v>
      </c>
      <c r="B137" s="170">
        <v>500</v>
      </c>
      <c r="C137" s="198" t="s">
        <v>58</v>
      </c>
      <c r="D137" s="199" t="s">
        <v>59</v>
      </c>
      <c r="E137" s="198"/>
      <c r="F137" s="183">
        <f>F138</f>
        <v>0</v>
      </c>
      <c r="G137" s="183">
        <f>G138</f>
        <v>0</v>
      </c>
    </row>
    <row r="138" spans="1:7" ht="78.75" hidden="1">
      <c r="A138" s="200" t="s">
        <v>54</v>
      </c>
      <c r="B138" s="170">
        <v>500</v>
      </c>
      <c r="C138" s="198" t="s">
        <v>58</v>
      </c>
      <c r="D138" s="199" t="s">
        <v>60</v>
      </c>
      <c r="E138" s="194"/>
      <c r="F138" s="183">
        <f>F139</f>
        <v>0</v>
      </c>
      <c r="G138" s="183">
        <f>G139</f>
        <v>0</v>
      </c>
    </row>
    <row r="139" spans="1:7" ht="31.5" hidden="1">
      <c r="A139" s="200" t="s">
        <v>10</v>
      </c>
      <c r="B139" s="170">
        <v>500</v>
      </c>
      <c r="C139" s="198" t="s">
        <v>58</v>
      </c>
      <c r="D139" s="199" t="s">
        <v>60</v>
      </c>
      <c r="E139" s="198">
        <v>900</v>
      </c>
      <c r="F139" s="183">
        <v>0</v>
      </c>
      <c r="G139" s="183">
        <v>0</v>
      </c>
    </row>
    <row r="140" spans="1:7" ht="15.75">
      <c r="A140" s="177" t="s">
        <v>27</v>
      </c>
      <c r="B140" s="178" t="s">
        <v>80</v>
      </c>
      <c r="C140" s="178" t="s">
        <v>74</v>
      </c>
      <c r="D140" s="179"/>
      <c r="E140" s="180"/>
      <c r="F140" s="181">
        <f>F141</f>
        <v>7080</v>
      </c>
      <c r="G140" s="181">
        <f>G141</f>
        <v>7130</v>
      </c>
    </row>
    <row r="141" spans="1:7" ht="63">
      <c r="A141" s="154" t="s">
        <v>352</v>
      </c>
      <c r="B141" s="170" t="s">
        <v>80</v>
      </c>
      <c r="C141" s="170" t="s">
        <v>74</v>
      </c>
      <c r="D141" s="175">
        <v>200000</v>
      </c>
      <c r="E141" s="180"/>
      <c r="F141" s="183">
        <f>F142+F145</f>
        <v>7080</v>
      </c>
      <c r="G141" s="183">
        <f>G142+G145</f>
        <v>7130</v>
      </c>
    </row>
    <row r="142" spans="1:7" ht="47.25">
      <c r="A142" s="177" t="s">
        <v>254</v>
      </c>
      <c r="B142" s="170" t="s">
        <v>80</v>
      </c>
      <c r="C142" s="170" t="s">
        <v>74</v>
      </c>
      <c r="D142" s="175">
        <v>23000</v>
      </c>
      <c r="E142" s="180"/>
      <c r="F142" s="183">
        <f>F143</f>
        <v>700</v>
      </c>
      <c r="G142" s="183">
        <f>G143</f>
        <v>750</v>
      </c>
    </row>
    <row r="143" spans="1:7" ht="162" customHeight="1">
      <c r="A143" s="112" t="s">
        <v>333</v>
      </c>
      <c r="B143" s="170" t="s">
        <v>80</v>
      </c>
      <c r="C143" s="170" t="s">
        <v>74</v>
      </c>
      <c r="D143" s="175">
        <v>230107</v>
      </c>
      <c r="E143" s="180"/>
      <c r="F143" s="183">
        <f>F144</f>
        <v>700</v>
      </c>
      <c r="G143" s="183">
        <f>G144</f>
        <v>750</v>
      </c>
    </row>
    <row r="144" spans="1:7" ht="47.25">
      <c r="A144" s="185" t="s">
        <v>295</v>
      </c>
      <c r="B144" s="170" t="s">
        <v>80</v>
      </c>
      <c r="C144" s="170" t="s">
        <v>74</v>
      </c>
      <c r="D144" s="175">
        <v>230107</v>
      </c>
      <c r="E144" s="184">
        <v>240</v>
      </c>
      <c r="F144" s="183">
        <v>700</v>
      </c>
      <c r="G144" s="183">
        <v>750</v>
      </c>
    </row>
    <row r="145" spans="1:7" ht="40.5" customHeight="1">
      <c r="A145" s="177" t="s">
        <v>257</v>
      </c>
      <c r="B145" s="170" t="s">
        <v>80</v>
      </c>
      <c r="C145" s="170" t="s">
        <v>74</v>
      </c>
      <c r="D145" s="175">
        <v>250000</v>
      </c>
      <c r="E145" s="180"/>
      <c r="F145" s="183">
        <f>F146+F148+F150+F152+F158+F160</f>
        <v>6380</v>
      </c>
      <c r="G145" s="183">
        <f>G146+G148+G150+G152+G158+G160</f>
        <v>6380</v>
      </c>
    </row>
    <row r="146" spans="1:7" ht="110.25">
      <c r="A146" s="182" t="s">
        <v>335</v>
      </c>
      <c r="B146" s="170" t="s">
        <v>80</v>
      </c>
      <c r="C146" s="170" t="s">
        <v>74</v>
      </c>
      <c r="D146" s="175">
        <v>250109</v>
      </c>
      <c r="E146" s="184"/>
      <c r="F146" s="183">
        <f>F147</f>
        <v>3000</v>
      </c>
      <c r="G146" s="183">
        <f>G147</f>
        <v>3000</v>
      </c>
    </row>
    <row r="147" spans="1:7" ht="47.25">
      <c r="A147" s="185" t="s">
        <v>295</v>
      </c>
      <c r="B147" s="170" t="s">
        <v>80</v>
      </c>
      <c r="C147" s="170" t="s">
        <v>74</v>
      </c>
      <c r="D147" s="175">
        <v>250109</v>
      </c>
      <c r="E147" s="184">
        <v>240</v>
      </c>
      <c r="F147" s="183">
        <v>3000</v>
      </c>
      <c r="G147" s="183">
        <v>3000</v>
      </c>
    </row>
    <row r="148" spans="1:7" ht="126">
      <c r="A148" s="182" t="s">
        <v>336</v>
      </c>
      <c r="B148" s="170" t="s">
        <v>80</v>
      </c>
      <c r="C148" s="170" t="s">
        <v>74</v>
      </c>
      <c r="D148" s="175">
        <v>250110</v>
      </c>
      <c r="E148" s="184"/>
      <c r="F148" s="183">
        <f>F149</f>
        <v>1600</v>
      </c>
      <c r="G148" s="183">
        <f>G149</f>
        <v>1600</v>
      </c>
    </row>
    <row r="149" spans="1:7" ht="47.25">
      <c r="A149" s="185" t="s">
        <v>295</v>
      </c>
      <c r="B149" s="170" t="s">
        <v>80</v>
      </c>
      <c r="C149" s="170" t="s">
        <v>74</v>
      </c>
      <c r="D149" s="175">
        <v>250110</v>
      </c>
      <c r="E149" s="184">
        <v>240</v>
      </c>
      <c r="F149" s="183">
        <v>1600</v>
      </c>
      <c r="G149" s="183">
        <v>1600</v>
      </c>
    </row>
    <row r="150" spans="1:7" ht="126">
      <c r="A150" s="182" t="s">
        <v>337</v>
      </c>
      <c r="B150" s="170" t="s">
        <v>80</v>
      </c>
      <c r="C150" s="170" t="s">
        <v>74</v>
      </c>
      <c r="D150" s="175">
        <v>250111</v>
      </c>
      <c r="E150" s="184"/>
      <c r="F150" s="183">
        <f>F151</f>
        <v>180</v>
      </c>
      <c r="G150" s="183">
        <f>G151</f>
        <v>180</v>
      </c>
    </row>
    <row r="151" spans="1:7" ht="47.25">
      <c r="A151" s="185" t="s">
        <v>295</v>
      </c>
      <c r="B151" s="170" t="s">
        <v>80</v>
      </c>
      <c r="C151" s="170" t="s">
        <v>74</v>
      </c>
      <c r="D151" s="175">
        <v>250111</v>
      </c>
      <c r="E151" s="184">
        <v>240</v>
      </c>
      <c r="F151" s="183">
        <v>180</v>
      </c>
      <c r="G151" s="183">
        <v>180</v>
      </c>
    </row>
    <row r="152" spans="1:7" ht="126">
      <c r="A152" s="182" t="s">
        <v>338</v>
      </c>
      <c r="B152" s="170" t="s">
        <v>80</v>
      </c>
      <c r="C152" s="170" t="s">
        <v>74</v>
      </c>
      <c r="D152" s="175">
        <v>250112</v>
      </c>
      <c r="E152" s="184"/>
      <c r="F152" s="183">
        <f>F153</f>
        <v>400</v>
      </c>
      <c r="G152" s="183">
        <f>G153</f>
        <v>400</v>
      </c>
    </row>
    <row r="153" spans="1:7" ht="47.25">
      <c r="A153" s="185" t="s">
        <v>295</v>
      </c>
      <c r="B153" s="170" t="s">
        <v>80</v>
      </c>
      <c r="C153" s="170" t="s">
        <v>74</v>
      </c>
      <c r="D153" s="175">
        <v>250112</v>
      </c>
      <c r="E153" s="184">
        <v>240</v>
      </c>
      <c r="F153" s="183">
        <v>400</v>
      </c>
      <c r="G153" s="183">
        <v>400</v>
      </c>
    </row>
    <row r="154" spans="1:7" ht="94.5" hidden="1">
      <c r="A154" s="182" t="s">
        <v>177</v>
      </c>
      <c r="B154" s="170" t="s">
        <v>80</v>
      </c>
      <c r="C154" s="170" t="s">
        <v>74</v>
      </c>
      <c r="D154" s="175">
        <v>9907088</v>
      </c>
      <c r="E154" s="184"/>
      <c r="F154" s="183">
        <f>F155</f>
        <v>0</v>
      </c>
      <c r="G154" s="183">
        <f>G155</f>
        <v>0</v>
      </c>
    </row>
    <row r="155" spans="1:7" ht="33.75" customHeight="1" hidden="1">
      <c r="A155" s="182" t="s">
        <v>52</v>
      </c>
      <c r="B155" s="170" t="s">
        <v>80</v>
      </c>
      <c r="C155" s="170" t="s">
        <v>74</v>
      </c>
      <c r="D155" s="175">
        <v>9907088</v>
      </c>
      <c r="E155" s="184">
        <v>244</v>
      </c>
      <c r="F155" s="183">
        <v>0</v>
      </c>
      <c r="G155" s="183">
        <v>0</v>
      </c>
    </row>
    <row r="156" spans="1:7" ht="82.5" customHeight="1" hidden="1">
      <c r="A156" s="182" t="s">
        <v>178</v>
      </c>
      <c r="B156" s="170" t="s">
        <v>80</v>
      </c>
      <c r="C156" s="170" t="s">
        <v>74</v>
      </c>
      <c r="D156" s="175">
        <v>9907202</v>
      </c>
      <c r="E156" s="184"/>
      <c r="F156" s="183">
        <f>F157</f>
        <v>0</v>
      </c>
      <c r="G156" s="183">
        <f>G157</f>
        <v>0</v>
      </c>
    </row>
    <row r="157" spans="1:7" ht="33.75" customHeight="1" hidden="1">
      <c r="A157" s="182" t="s">
        <v>52</v>
      </c>
      <c r="B157" s="170" t="s">
        <v>80</v>
      </c>
      <c r="C157" s="170" t="s">
        <v>74</v>
      </c>
      <c r="D157" s="175">
        <v>9907202</v>
      </c>
      <c r="E157" s="184">
        <v>244</v>
      </c>
      <c r="F157" s="183">
        <v>0</v>
      </c>
      <c r="G157" s="183">
        <v>0</v>
      </c>
    </row>
    <row r="158" spans="1:7" ht="157.5">
      <c r="A158" s="182" t="s">
        <v>339</v>
      </c>
      <c r="B158" s="170" t="s">
        <v>80</v>
      </c>
      <c r="C158" s="170" t="s">
        <v>74</v>
      </c>
      <c r="D158" s="175">
        <v>250113</v>
      </c>
      <c r="E158" s="184"/>
      <c r="F158" s="183">
        <f>F159</f>
        <v>700</v>
      </c>
      <c r="G158" s="183">
        <f>G159</f>
        <v>700</v>
      </c>
    </row>
    <row r="159" spans="1:7" ht="47.25">
      <c r="A159" s="185" t="s">
        <v>295</v>
      </c>
      <c r="B159" s="170" t="s">
        <v>80</v>
      </c>
      <c r="C159" s="170" t="s">
        <v>74</v>
      </c>
      <c r="D159" s="175">
        <v>250113</v>
      </c>
      <c r="E159" s="184">
        <v>240</v>
      </c>
      <c r="F159" s="183">
        <v>700</v>
      </c>
      <c r="G159" s="183">
        <v>700</v>
      </c>
    </row>
    <row r="160" spans="1:7" ht="141.75">
      <c r="A160" s="182" t="s">
        <v>340</v>
      </c>
      <c r="B160" s="170" t="s">
        <v>80</v>
      </c>
      <c r="C160" s="170" t="s">
        <v>74</v>
      </c>
      <c r="D160" s="175">
        <v>250114</v>
      </c>
      <c r="E160" s="184"/>
      <c r="F160" s="183">
        <f>F161</f>
        <v>500</v>
      </c>
      <c r="G160" s="183">
        <f>G161</f>
        <v>500</v>
      </c>
    </row>
    <row r="161" spans="1:7" ht="47.25">
      <c r="A161" s="185" t="s">
        <v>295</v>
      </c>
      <c r="B161" s="170" t="s">
        <v>80</v>
      </c>
      <c r="C161" s="170" t="s">
        <v>74</v>
      </c>
      <c r="D161" s="175">
        <v>250114</v>
      </c>
      <c r="E161" s="184">
        <v>240</v>
      </c>
      <c r="F161" s="183">
        <v>500</v>
      </c>
      <c r="G161" s="183">
        <v>500</v>
      </c>
    </row>
    <row r="162" spans="1:7" ht="15.75">
      <c r="A162" s="177" t="s">
        <v>28</v>
      </c>
      <c r="B162" s="178" t="s">
        <v>76</v>
      </c>
      <c r="C162" s="178" t="s">
        <v>72</v>
      </c>
      <c r="D162" s="179"/>
      <c r="E162" s="180"/>
      <c r="F162" s="181">
        <f>F163+F168</f>
        <v>100</v>
      </c>
      <c r="G162" s="181">
        <f>G163+G168</f>
        <v>100</v>
      </c>
    </row>
    <row r="163" spans="1:7" ht="17.25" customHeight="1">
      <c r="A163" s="177" t="s">
        <v>29</v>
      </c>
      <c r="B163" s="178" t="s">
        <v>76</v>
      </c>
      <c r="C163" s="178" t="s">
        <v>76</v>
      </c>
      <c r="D163" s="179"/>
      <c r="E163" s="180"/>
      <c r="F163" s="181">
        <f aca="true" t="shared" si="11" ref="F163:G166">F164</f>
        <v>100</v>
      </c>
      <c r="G163" s="181">
        <f t="shared" si="11"/>
        <v>100</v>
      </c>
    </row>
    <row r="164" spans="1:7" ht="63">
      <c r="A164" s="154" t="s">
        <v>352</v>
      </c>
      <c r="B164" s="170" t="s">
        <v>76</v>
      </c>
      <c r="C164" s="170" t="s">
        <v>76</v>
      </c>
      <c r="D164" s="175">
        <v>200000</v>
      </c>
      <c r="E164" s="180"/>
      <c r="F164" s="181">
        <f t="shared" si="11"/>
        <v>100</v>
      </c>
      <c r="G164" s="181">
        <f t="shared" si="11"/>
        <v>100</v>
      </c>
    </row>
    <row r="165" spans="1:7" ht="47.25">
      <c r="A165" s="154" t="s">
        <v>258</v>
      </c>
      <c r="B165" s="170" t="s">
        <v>76</v>
      </c>
      <c r="C165" s="170" t="s">
        <v>76</v>
      </c>
      <c r="D165" s="175">
        <v>260000</v>
      </c>
      <c r="E165" s="180"/>
      <c r="F165" s="183">
        <f t="shared" si="11"/>
        <v>100</v>
      </c>
      <c r="G165" s="183">
        <f t="shared" si="11"/>
        <v>100</v>
      </c>
    </row>
    <row r="166" spans="1:7" ht="113.25" customHeight="1">
      <c r="A166" s="112" t="s">
        <v>341</v>
      </c>
      <c r="B166" s="170" t="s">
        <v>76</v>
      </c>
      <c r="C166" s="170" t="s">
        <v>76</v>
      </c>
      <c r="D166" s="175">
        <v>260115</v>
      </c>
      <c r="E166" s="184"/>
      <c r="F166" s="183">
        <f t="shared" si="11"/>
        <v>100</v>
      </c>
      <c r="G166" s="183">
        <f t="shared" si="11"/>
        <v>100</v>
      </c>
    </row>
    <row r="167" spans="1:10" ht="47.25">
      <c r="A167" s="185" t="s">
        <v>295</v>
      </c>
      <c r="B167" s="170" t="s">
        <v>76</v>
      </c>
      <c r="C167" s="170" t="s">
        <v>76</v>
      </c>
      <c r="D167" s="175">
        <v>260115</v>
      </c>
      <c r="E167" s="184">
        <v>240</v>
      </c>
      <c r="F167" s="183">
        <v>100</v>
      </c>
      <c r="G167" s="183">
        <v>100</v>
      </c>
      <c r="J167" s="161"/>
    </row>
    <row r="168" spans="1:10" ht="15.75" hidden="1">
      <c r="A168" s="182" t="s">
        <v>41</v>
      </c>
      <c r="B168" s="170">
        <v>700</v>
      </c>
      <c r="C168" s="170">
        <v>707</v>
      </c>
      <c r="D168" s="175"/>
      <c r="E168" s="184"/>
      <c r="F168" s="183">
        <v>0</v>
      </c>
      <c r="G168" s="183">
        <v>0</v>
      </c>
      <c r="J168" s="201"/>
    </row>
    <row r="169" spans="1:10" ht="78.75" hidden="1">
      <c r="A169" s="182" t="s">
        <v>43</v>
      </c>
      <c r="B169" s="170">
        <v>700</v>
      </c>
      <c r="C169" s="170">
        <v>707</v>
      </c>
      <c r="D169" s="175">
        <v>5221200</v>
      </c>
      <c r="E169" s="184"/>
      <c r="F169" s="183">
        <v>0</v>
      </c>
      <c r="G169" s="183">
        <v>0</v>
      </c>
      <c r="J169" s="186"/>
    </row>
    <row r="170" spans="1:7" ht="15.75" hidden="1">
      <c r="A170" s="182" t="s">
        <v>39</v>
      </c>
      <c r="B170" s="170">
        <v>700</v>
      </c>
      <c r="C170" s="170">
        <v>707</v>
      </c>
      <c r="D170" s="175">
        <v>5221200</v>
      </c>
      <c r="E170" s="184">
        <v>10</v>
      </c>
      <c r="F170" s="183">
        <v>0</v>
      </c>
      <c r="G170" s="183">
        <v>0</v>
      </c>
    </row>
    <row r="171" spans="1:7" ht="31.5">
      <c r="A171" s="177" t="s">
        <v>30</v>
      </c>
      <c r="B171" s="178" t="s">
        <v>82</v>
      </c>
      <c r="C171" s="178" t="s">
        <v>71</v>
      </c>
      <c r="D171" s="179"/>
      <c r="E171" s="180"/>
      <c r="F171" s="181">
        <f aca="true" t="shared" si="12" ref="F171:G173">F172</f>
        <v>4431.138</v>
      </c>
      <c r="G171" s="181">
        <f t="shared" si="12"/>
        <v>4556.28428</v>
      </c>
    </row>
    <row r="172" spans="1:7" ht="15.75">
      <c r="A172" s="177" t="s">
        <v>31</v>
      </c>
      <c r="B172" s="178" t="s">
        <v>82</v>
      </c>
      <c r="C172" s="178" t="s">
        <v>71</v>
      </c>
      <c r="D172" s="179"/>
      <c r="E172" s="180"/>
      <c r="F172" s="181">
        <f t="shared" si="12"/>
        <v>4431.138</v>
      </c>
      <c r="G172" s="181">
        <f t="shared" si="12"/>
        <v>4556.28428</v>
      </c>
    </row>
    <row r="173" spans="1:7" ht="63">
      <c r="A173" s="154" t="s">
        <v>352</v>
      </c>
      <c r="B173" s="170" t="s">
        <v>82</v>
      </c>
      <c r="C173" s="170" t="s">
        <v>71</v>
      </c>
      <c r="D173" s="175">
        <v>200000</v>
      </c>
      <c r="E173" s="180"/>
      <c r="F173" s="183">
        <f t="shared" si="12"/>
        <v>4431.138</v>
      </c>
      <c r="G173" s="183">
        <f t="shared" si="12"/>
        <v>4556.28428</v>
      </c>
    </row>
    <row r="174" spans="1:7" ht="81" customHeight="1">
      <c r="A174" s="154" t="s">
        <v>355</v>
      </c>
      <c r="B174" s="170" t="s">
        <v>82</v>
      </c>
      <c r="C174" s="170" t="s">
        <v>71</v>
      </c>
      <c r="D174" s="175">
        <v>270000</v>
      </c>
      <c r="E174" s="180"/>
      <c r="F174" s="183">
        <f>F175+F183+F185+F187</f>
        <v>4431.138</v>
      </c>
      <c r="G174" s="183">
        <f>G175+G183+G185+G187</f>
        <v>4556.28428</v>
      </c>
    </row>
    <row r="175" spans="1:7" ht="141" customHeight="1">
      <c r="A175" s="112" t="s">
        <v>354</v>
      </c>
      <c r="B175" s="170" t="s">
        <v>82</v>
      </c>
      <c r="C175" s="170" t="s">
        <v>71</v>
      </c>
      <c r="D175" s="175">
        <v>270023</v>
      </c>
      <c r="E175" s="184"/>
      <c r="F175" s="183">
        <f>SUM(F178:F182)</f>
        <v>2883.7</v>
      </c>
      <c r="G175" s="183">
        <f>SUM(G178:G182)</f>
        <v>2883.7</v>
      </c>
    </row>
    <row r="176" spans="1:7" ht="15.75" hidden="1">
      <c r="A176" s="182" t="s">
        <v>188</v>
      </c>
      <c r="B176" s="170" t="s">
        <v>82</v>
      </c>
      <c r="C176" s="170" t="s">
        <v>71</v>
      </c>
      <c r="D176" s="175">
        <v>270110</v>
      </c>
      <c r="E176" s="180"/>
      <c r="F176" s="183">
        <f>F177</f>
        <v>0</v>
      </c>
      <c r="G176" s="183">
        <f>G177</f>
        <v>0</v>
      </c>
    </row>
    <row r="177" spans="1:7" ht="47.25" hidden="1">
      <c r="A177" s="182" t="s">
        <v>189</v>
      </c>
      <c r="B177" s="170" t="s">
        <v>82</v>
      </c>
      <c r="C177" s="170" t="s">
        <v>71</v>
      </c>
      <c r="D177" s="175">
        <v>270110</v>
      </c>
      <c r="E177" s="184">
        <v>111</v>
      </c>
      <c r="F177" s="183">
        <v>0</v>
      </c>
      <c r="G177" s="183">
        <v>0</v>
      </c>
    </row>
    <row r="178" spans="1:7" ht="31.5">
      <c r="A178" s="185" t="s">
        <v>298</v>
      </c>
      <c r="B178" s="170" t="s">
        <v>82</v>
      </c>
      <c r="C178" s="170" t="s">
        <v>71</v>
      </c>
      <c r="D178" s="175">
        <v>270023</v>
      </c>
      <c r="E178" s="184">
        <v>110</v>
      </c>
      <c r="F178" s="183">
        <v>2478.7</v>
      </c>
      <c r="G178" s="183">
        <v>2478.7</v>
      </c>
    </row>
    <row r="179" spans="1:7" ht="47.25" hidden="1">
      <c r="A179" s="182" t="s">
        <v>51</v>
      </c>
      <c r="B179" s="170" t="s">
        <v>82</v>
      </c>
      <c r="C179" s="170" t="s">
        <v>71</v>
      </c>
      <c r="D179" s="175">
        <v>270023</v>
      </c>
      <c r="E179" s="184">
        <v>242</v>
      </c>
      <c r="F179" s="183">
        <v>0</v>
      </c>
      <c r="G179" s="183">
        <v>0</v>
      </c>
    </row>
    <row r="180" spans="1:7" ht="47.25" hidden="1">
      <c r="A180" s="182" t="s">
        <v>98</v>
      </c>
      <c r="B180" s="170" t="s">
        <v>82</v>
      </c>
      <c r="C180" s="170" t="s">
        <v>71</v>
      </c>
      <c r="D180" s="175">
        <v>270023</v>
      </c>
      <c r="E180" s="184">
        <v>112</v>
      </c>
      <c r="F180" s="183">
        <v>0</v>
      </c>
      <c r="G180" s="183">
        <v>0</v>
      </c>
    </row>
    <row r="181" spans="1:7" ht="47.25">
      <c r="A181" s="185" t="s">
        <v>295</v>
      </c>
      <c r="B181" s="170" t="s">
        <v>82</v>
      </c>
      <c r="C181" s="170" t="s">
        <v>71</v>
      </c>
      <c r="D181" s="175">
        <v>270023</v>
      </c>
      <c r="E181" s="184">
        <v>240</v>
      </c>
      <c r="F181" s="183">
        <v>400</v>
      </c>
      <c r="G181" s="183">
        <v>400</v>
      </c>
    </row>
    <row r="182" spans="1:7" ht="19.5" customHeight="1">
      <c r="A182" s="182" t="s">
        <v>49</v>
      </c>
      <c r="B182" s="170" t="s">
        <v>82</v>
      </c>
      <c r="C182" s="170" t="s">
        <v>71</v>
      </c>
      <c r="D182" s="175">
        <v>270023</v>
      </c>
      <c r="E182" s="184">
        <v>850</v>
      </c>
      <c r="F182" s="183">
        <v>5</v>
      </c>
      <c r="G182" s="183">
        <v>5</v>
      </c>
    </row>
    <row r="183" spans="1:7" ht="162.75" customHeight="1">
      <c r="A183" s="112" t="s">
        <v>356</v>
      </c>
      <c r="B183" s="170" t="s">
        <v>82</v>
      </c>
      <c r="C183" s="170" t="s">
        <v>71</v>
      </c>
      <c r="D183" s="175">
        <v>270116</v>
      </c>
      <c r="E183" s="184"/>
      <c r="F183" s="183">
        <f>F184</f>
        <v>30</v>
      </c>
      <c r="G183" s="183">
        <f>G184</f>
        <v>30</v>
      </c>
    </row>
    <row r="184" spans="1:7" ht="47.25">
      <c r="A184" s="185" t="s">
        <v>295</v>
      </c>
      <c r="B184" s="170" t="s">
        <v>82</v>
      </c>
      <c r="C184" s="170" t="s">
        <v>71</v>
      </c>
      <c r="D184" s="175">
        <v>270116</v>
      </c>
      <c r="E184" s="184">
        <v>240</v>
      </c>
      <c r="F184" s="183">
        <v>30</v>
      </c>
      <c r="G184" s="183">
        <v>30</v>
      </c>
    </row>
    <row r="185" spans="1:7" ht="151.5" customHeight="1">
      <c r="A185" s="112" t="s">
        <v>342</v>
      </c>
      <c r="B185" s="170" t="s">
        <v>82</v>
      </c>
      <c r="C185" s="170" t="s">
        <v>71</v>
      </c>
      <c r="D185" s="175">
        <v>270117</v>
      </c>
      <c r="E185" s="184"/>
      <c r="F185" s="183">
        <f>F186</f>
        <v>550</v>
      </c>
      <c r="G185" s="183">
        <f>G186</f>
        <v>605</v>
      </c>
    </row>
    <row r="186" spans="1:7" ht="47.25">
      <c r="A186" s="185" t="s">
        <v>295</v>
      </c>
      <c r="B186" s="170" t="s">
        <v>82</v>
      </c>
      <c r="C186" s="170" t="s">
        <v>71</v>
      </c>
      <c r="D186" s="175">
        <v>270117</v>
      </c>
      <c r="E186" s="184">
        <v>240</v>
      </c>
      <c r="F186" s="183">
        <f>500*1.1</f>
        <v>550</v>
      </c>
      <c r="G186" s="183">
        <f>F186*1.1</f>
        <v>605</v>
      </c>
    </row>
    <row r="187" spans="1:7" ht="154.5" customHeight="1">
      <c r="A187" s="254" t="s">
        <v>370</v>
      </c>
      <c r="B187" s="170" t="s">
        <v>82</v>
      </c>
      <c r="C187" s="170" t="s">
        <v>71</v>
      </c>
      <c r="D187" s="175">
        <v>270023</v>
      </c>
      <c r="E187" s="184"/>
      <c r="F187" s="183">
        <f>SUM(F188,F190:F192)</f>
        <v>967.438</v>
      </c>
      <c r="G187" s="183">
        <f>SUM(G188,G190:G192)</f>
        <v>1037.58428</v>
      </c>
    </row>
    <row r="188" spans="1:7" ht="15.75" hidden="1">
      <c r="A188" s="182" t="s">
        <v>188</v>
      </c>
      <c r="B188" s="170" t="s">
        <v>82</v>
      </c>
      <c r="C188" s="170" t="s">
        <v>71</v>
      </c>
      <c r="D188" s="175">
        <v>270023</v>
      </c>
      <c r="E188" s="180"/>
      <c r="F188" s="183">
        <f>F189</f>
        <v>0</v>
      </c>
      <c r="G188" s="183">
        <f>G189</f>
        <v>0</v>
      </c>
    </row>
    <row r="189" spans="1:7" ht="47.25" hidden="1">
      <c r="A189" s="182" t="s">
        <v>189</v>
      </c>
      <c r="B189" s="170" t="s">
        <v>82</v>
      </c>
      <c r="C189" s="170" t="s">
        <v>71</v>
      </c>
      <c r="D189" s="175">
        <v>270023</v>
      </c>
      <c r="E189" s="184">
        <v>111</v>
      </c>
      <c r="F189" s="183">
        <v>0</v>
      </c>
      <c r="G189" s="183">
        <v>0</v>
      </c>
    </row>
    <row r="190" spans="1:7" ht="31.5">
      <c r="A190" s="185" t="s">
        <v>298</v>
      </c>
      <c r="B190" s="170" t="s">
        <v>82</v>
      </c>
      <c r="C190" s="170" t="s">
        <v>71</v>
      </c>
      <c r="D190" s="175">
        <v>270023</v>
      </c>
      <c r="E190" s="184">
        <v>110</v>
      </c>
      <c r="F190" s="183">
        <f>627.3*1.06</f>
        <v>664.938</v>
      </c>
      <c r="G190" s="183">
        <f>F190*1.06</f>
        <v>704.83428</v>
      </c>
    </row>
    <row r="191" spans="1:7" ht="33.75" customHeight="1" hidden="1">
      <c r="A191" s="182" t="s">
        <v>51</v>
      </c>
      <c r="B191" s="170" t="s">
        <v>82</v>
      </c>
      <c r="C191" s="170" t="s">
        <v>71</v>
      </c>
      <c r="D191" s="175">
        <v>270023</v>
      </c>
      <c r="E191" s="184">
        <v>242</v>
      </c>
      <c r="F191" s="183">
        <v>0</v>
      </c>
      <c r="G191" s="183">
        <v>0</v>
      </c>
    </row>
    <row r="192" spans="1:10" ht="31.5" customHeight="1">
      <c r="A192" s="182" t="s">
        <v>52</v>
      </c>
      <c r="B192" s="170" t="s">
        <v>82</v>
      </c>
      <c r="C192" s="170" t="s">
        <v>71</v>
      </c>
      <c r="D192" s="175">
        <v>270023</v>
      </c>
      <c r="E192" s="184">
        <v>240</v>
      </c>
      <c r="F192" s="183">
        <f>275*1.1</f>
        <v>302.5</v>
      </c>
      <c r="G192" s="183">
        <f>F192*1.1</f>
        <v>332.75</v>
      </c>
      <c r="H192" s="202"/>
      <c r="I192" s="202"/>
      <c r="J192" s="202"/>
    </row>
    <row r="193" spans="1:10" ht="15.75" hidden="1">
      <c r="A193" s="182" t="s">
        <v>56</v>
      </c>
      <c r="B193" s="170" t="s">
        <v>82</v>
      </c>
      <c r="C193" s="170" t="s">
        <v>71</v>
      </c>
      <c r="D193" s="175">
        <v>9200000</v>
      </c>
      <c r="E193" s="184"/>
      <c r="F193" s="183">
        <f>F194</f>
        <v>0</v>
      </c>
      <c r="G193" s="183">
        <f>G194</f>
        <v>0</v>
      </c>
      <c r="H193" s="202"/>
      <c r="I193" s="202"/>
      <c r="J193" s="202"/>
    </row>
    <row r="194" spans="1:10" ht="63" hidden="1">
      <c r="A194" s="182" t="s">
        <v>57</v>
      </c>
      <c r="B194" s="170" t="s">
        <v>82</v>
      </c>
      <c r="C194" s="170" t="s">
        <v>71</v>
      </c>
      <c r="D194" s="175">
        <v>9207036</v>
      </c>
      <c r="E194" s="184"/>
      <c r="F194" s="183">
        <f>F195</f>
        <v>0</v>
      </c>
      <c r="G194" s="183">
        <f>G195</f>
        <v>0</v>
      </c>
      <c r="H194" s="202"/>
      <c r="I194" s="202"/>
      <c r="J194" s="202"/>
    </row>
    <row r="195" spans="1:10" ht="31.5" hidden="1">
      <c r="A195" s="182" t="s">
        <v>55</v>
      </c>
      <c r="B195" s="170" t="s">
        <v>82</v>
      </c>
      <c r="C195" s="170" t="s">
        <v>71</v>
      </c>
      <c r="D195" s="175">
        <v>9207036</v>
      </c>
      <c r="E195" s="184">
        <v>111</v>
      </c>
      <c r="F195" s="183"/>
      <c r="G195" s="183"/>
      <c r="H195" s="202"/>
      <c r="I195" s="202"/>
      <c r="J195" s="202"/>
    </row>
    <row r="196" spans="1:10" ht="15.75">
      <c r="A196" s="177" t="s">
        <v>32</v>
      </c>
      <c r="B196" s="178" t="s">
        <v>83</v>
      </c>
      <c r="C196" s="178" t="s">
        <v>72</v>
      </c>
      <c r="D196" s="179"/>
      <c r="E196" s="180"/>
      <c r="F196" s="181">
        <f>F197+F202</f>
        <v>749.1</v>
      </c>
      <c r="G196" s="181">
        <f>G197+G202</f>
        <v>1090.3</v>
      </c>
      <c r="H196" s="202"/>
      <c r="I196" s="202"/>
      <c r="J196" s="202"/>
    </row>
    <row r="197" spans="1:10" ht="15.75">
      <c r="A197" s="177" t="s">
        <v>33</v>
      </c>
      <c r="B197" s="178" t="s">
        <v>83</v>
      </c>
      <c r="C197" s="178" t="s">
        <v>71</v>
      </c>
      <c r="D197" s="179"/>
      <c r="E197" s="180"/>
      <c r="F197" s="181">
        <f aca="true" t="shared" si="13" ref="F197:G200">F198</f>
        <v>568.7</v>
      </c>
      <c r="G197" s="181">
        <f t="shared" si="13"/>
        <v>909.9</v>
      </c>
      <c r="H197" s="202"/>
      <c r="I197" s="202"/>
      <c r="J197" s="202"/>
    </row>
    <row r="198" spans="1:10" ht="31.5">
      <c r="A198" s="185" t="s">
        <v>259</v>
      </c>
      <c r="B198" s="170" t="s">
        <v>83</v>
      </c>
      <c r="C198" s="170" t="s">
        <v>71</v>
      </c>
      <c r="D198" s="175">
        <v>9000000</v>
      </c>
      <c r="E198" s="180"/>
      <c r="F198" s="181">
        <f t="shared" si="13"/>
        <v>568.7</v>
      </c>
      <c r="G198" s="181">
        <f t="shared" si="13"/>
        <v>909.9</v>
      </c>
      <c r="H198" s="202"/>
      <c r="I198" s="202"/>
      <c r="J198" s="202"/>
    </row>
    <row r="199" spans="1:10" ht="31.5">
      <c r="A199" s="203" t="s">
        <v>261</v>
      </c>
      <c r="B199" s="170" t="s">
        <v>83</v>
      </c>
      <c r="C199" s="170" t="s">
        <v>71</v>
      </c>
      <c r="D199" s="175">
        <v>9908000</v>
      </c>
      <c r="E199" s="180"/>
      <c r="F199" s="181">
        <f t="shared" si="13"/>
        <v>568.7</v>
      </c>
      <c r="G199" s="181">
        <f t="shared" si="13"/>
        <v>909.9</v>
      </c>
      <c r="H199" s="202"/>
      <c r="I199" s="202"/>
      <c r="J199" s="202"/>
    </row>
    <row r="200" spans="1:10" ht="15.75">
      <c r="A200" s="112" t="s">
        <v>297</v>
      </c>
      <c r="B200" s="170" t="s">
        <v>83</v>
      </c>
      <c r="C200" s="170" t="s">
        <v>71</v>
      </c>
      <c r="D200" s="175">
        <v>9908001</v>
      </c>
      <c r="E200" s="184"/>
      <c r="F200" s="183">
        <f t="shared" si="13"/>
        <v>568.7</v>
      </c>
      <c r="G200" s="183">
        <f t="shared" si="13"/>
        <v>909.9</v>
      </c>
      <c r="H200" s="202"/>
      <c r="I200" s="202"/>
      <c r="J200" s="202"/>
    </row>
    <row r="201" spans="1:10" ht="32.25" thickBot="1">
      <c r="A201" s="229" t="s">
        <v>296</v>
      </c>
      <c r="B201" s="208" t="s">
        <v>83</v>
      </c>
      <c r="C201" s="208" t="s">
        <v>71</v>
      </c>
      <c r="D201" s="209">
        <v>9908001</v>
      </c>
      <c r="E201" s="230">
        <v>310</v>
      </c>
      <c r="F201" s="211">
        <v>568.7</v>
      </c>
      <c r="G201" s="241">
        <v>909.9</v>
      </c>
      <c r="H201" s="202"/>
      <c r="I201" s="202"/>
      <c r="J201" s="202"/>
    </row>
    <row r="202" spans="1:10" s="239" customFormat="1" ht="15.75">
      <c r="A202" s="231" t="s">
        <v>92</v>
      </c>
      <c r="B202" s="232" t="s">
        <v>83</v>
      </c>
      <c r="C202" s="232" t="s">
        <v>74</v>
      </c>
      <c r="D202" s="233"/>
      <c r="E202" s="234"/>
      <c r="F202" s="240">
        <f>F203</f>
        <v>180.4</v>
      </c>
      <c r="G202" s="242">
        <f>G203</f>
        <v>180.4</v>
      </c>
      <c r="H202" s="238"/>
      <c r="I202" s="238"/>
      <c r="J202" s="238"/>
    </row>
    <row r="203" spans="1:7" ht="94.5">
      <c r="A203" s="197" t="s">
        <v>327</v>
      </c>
      <c r="B203" s="170" t="s">
        <v>83</v>
      </c>
      <c r="C203" s="170" t="s">
        <v>74</v>
      </c>
      <c r="D203" s="175">
        <v>100000</v>
      </c>
      <c r="E203" s="184"/>
      <c r="F203" s="183">
        <f>F204+F207</f>
        <v>180.4</v>
      </c>
      <c r="G203" s="183">
        <f>G204+G207</f>
        <v>180.4</v>
      </c>
    </row>
    <row r="204" spans="1:7" ht="15.75">
      <c r="A204" s="154" t="s">
        <v>251</v>
      </c>
      <c r="B204" s="170" t="s">
        <v>83</v>
      </c>
      <c r="C204" s="170" t="s">
        <v>74</v>
      </c>
      <c r="D204" s="175">
        <v>110000</v>
      </c>
      <c r="E204" s="184"/>
      <c r="F204" s="183">
        <f>F205</f>
        <v>120.3</v>
      </c>
      <c r="G204" s="183">
        <f>G205</f>
        <v>120.3</v>
      </c>
    </row>
    <row r="205" spans="1:7" ht="159.75" customHeight="1">
      <c r="A205" s="112" t="s">
        <v>328</v>
      </c>
      <c r="B205" s="170" t="s">
        <v>83</v>
      </c>
      <c r="C205" s="170" t="s">
        <v>74</v>
      </c>
      <c r="D205" s="175">
        <v>110101</v>
      </c>
      <c r="E205" s="184"/>
      <c r="F205" s="183">
        <f>F206</f>
        <v>120.3</v>
      </c>
      <c r="G205" s="183">
        <f>G206</f>
        <v>120.3</v>
      </c>
    </row>
    <row r="206" spans="1:7" ht="31.5">
      <c r="A206" s="112" t="s">
        <v>360</v>
      </c>
      <c r="B206" s="170" t="s">
        <v>83</v>
      </c>
      <c r="C206" s="170" t="s">
        <v>74</v>
      </c>
      <c r="D206" s="175">
        <v>110101</v>
      </c>
      <c r="E206" s="184">
        <v>320</v>
      </c>
      <c r="F206" s="183">
        <v>120.3</v>
      </c>
      <c r="G206" s="183">
        <v>120.3</v>
      </c>
    </row>
    <row r="207" spans="1:7" ht="63">
      <c r="A207" s="154" t="s">
        <v>329</v>
      </c>
      <c r="B207" s="170" t="s">
        <v>83</v>
      </c>
      <c r="C207" s="170" t="s">
        <v>74</v>
      </c>
      <c r="D207" s="175">
        <v>120000</v>
      </c>
      <c r="E207" s="184"/>
      <c r="F207" s="183">
        <f>F208</f>
        <v>60.1</v>
      </c>
      <c r="G207" s="183">
        <f>G208</f>
        <v>60.1</v>
      </c>
    </row>
    <row r="208" spans="1:7" ht="204.75">
      <c r="A208" s="112" t="s">
        <v>353</v>
      </c>
      <c r="B208" s="170" t="s">
        <v>83</v>
      </c>
      <c r="C208" s="170" t="s">
        <v>74</v>
      </c>
      <c r="D208" s="175">
        <v>120102</v>
      </c>
      <c r="E208" s="184"/>
      <c r="F208" s="183">
        <f>F209</f>
        <v>60.1</v>
      </c>
      <c r="G208" s="183">
        <f>G209</f>
        <v>60.1</v>
      </c>
    </row>
    <row r="209" spans="1:7" ht="31.5">
      <c r="A209" s="112" t="s">
        <v>360</v>
      </c>
      <c r="B209" s="170" t="s">
        <v>83</v>
      </c>
      <c r="C209" s="170" t="s">
        <v>74</v>
      </c>
      <c r="D209" s="175">
        <v>120102</v>
      </c>
      <c r="E209" s="184">
        <v>320</v>
      </c>
      <c r="F209" s="183">
        <v>60.1</v>
      </c>
      <c r="G209" s="183">
        <v>60.1</v>
      </c>
    </row>
    <row r="210" spans="1:6" ht="15.75">
      <c r="A210" s="202"/>
      <c r="B210" s="212"/>
      <c r="C210" s="212"/>
      <c r="D210" s="213"/>
      <c r="E210" s="202"/>
      <c r="F210" s="236"/>
    </row>
    <row r="211" spans="1:6" ht="15.75">
      <c r="A211" s="214"/>
      <c r="B211" s="212"/>
      <c r="C211" s="215"/>
      <c r="D211" s="216"/>
      <c r="E211" s="217"/>
      <c r="F211" s="237"/>
    </row>
    <row r="212" spans="1:6" ht="15.75">
      <c r="A212" s="214"/>
      <c r="B212" s="212"/>
      <c r="C212" s="215"/>
      <c r="D212" s="216"/>
      <c r="E212" s="217"/>
      <c r="F212" s="237"/>
    </row>
    <row r="213" spans="1:6" ht="15.75">
      <c r="A213" s="218"/>
      <c r="B213" s="212"/>
      <c r="C213" s="219"/>
      <c r="D213" s="220"/>
      <c r="E213" s="221"/>
      <c r="F213" s="237"/>
    </row>
    <row r="214" spans="1:6" ht="15.75">
      <c r="A214" s="218"/>
      <c r="B214" s="212"/>
      <c r="C214" s="219"/>
      <c r="D214" s="220"/>
      <c r="E214" s="221"/>
      <c r="F214" s="237"/>
    </row>
    <row r="215" spans="1:6" ht="15.75">
      <c r="A215" s="218"/>
      <c r="B215" s="212"/>
      <c r="C215" s="219"/>
      <c r="D215" s="220"/>
      <c r="E215" s="221"/>
      <c r="F215" s="235"/>
    </row>
    <row r="216" spans="1:6" ht="15.75">
      <c r="A216" s="218"/>
      <c r="B216" s="212"/>
      <c r="C216" s="219"/>
      <c r="D216" s="220"/>
      <c r="E216" s="219"/>
      <c r="F216" s="235"/>
    </row>
    <row r="217" spans="1:6" ht="15.75">
      <c r="A217" s="202"/>
      <c r="B217" s="212"/>
      <c r="C217" s="212"/>
      <c r="D217" s="213"/>
      <c r="E217" s="202"/>
      <c r="F217" s="235"/>
    </row>
    <row r="218" spans="1:6" ht="15.75">
      <c r="A218" s="202"/>
      <c r="B218" s="212"/>
      <c r="C218" s="212"/>
      <c r="D218" s="213"/>
      <c r="E218" s="202"/>
      <c r="F218" s="235"/>
    </row>
    <row r="219" spans="1:5" ht="15.75">
      <c r="A219" s="202"/>
      <c r="B219" s="212"/>
      <c r="C219" s="212"/>
      <c r="D219" s="213"/>
      <c r="E219" s="202"/>
    </row>
  </sheetData>
  <sheetProtection/>
  <mergeCells count="8">
    <mergeCell ref="A7:F7"/>
    <mergeCell ref="A8:F8"/>
    <mergeCell ref="E1:G1"/>
    <mergeCell ref="D2:G2"/>
    <mergeCell ref="D3:G3"/>
    <mergeCell ref="D4:G4"/>
    <mergeCell ref="D5:G5"/>
    <mergeCell ref="A6:F6"/>
  </mergeCells>
  <printOptions/>
  <pageMargins left="0.7" right="0.7" top="0.75" bottom="0.75" header="0.3" footer="0.3"/>
  <pageSetup horizontalDpi="600" verticalDpi="600" orientation="portrait" paperSize="9" scale="78" r:id="rId1"/>
  <colBreaks count="1" manualBreakCount="1">
    <brk id="7" max="65535" man="1"/>
  </colBreaks>
</worksheet>
</file>

<file path=xl/worksheets/sheet12.xml><?xml version="1.0" encoding="utf-8"?>
<worksheet xmlns="http://schemas.openxmlformats.org/spreadsheetml/2006/main" xmlns:r="http://schemas.openxmlformats.org/officeDocument/2006/relationships">
  <dimension ref="A1:L212"/>
  <sheetViews>
    <sheetView tabSelected="1" zoomScalePageLayoutView="0" workbookViewId="0" topLeftCell="A1">
      <selection activeCell="E4" sqref="E4:H4"/>
    </sheetView>
  </sheetViews>
  <sheetFormatPr defaultColWidth="9.00390625" defaultRowHeight="12.75"/>
  <cols>
    <col min="1" max="1" width="49.875" style="152" customWidth="1"/>
    <col min="2" max="2" width="9.625" style="152" customWidth="1"/>
    <col min="3" max="4" width="5.75390625" style="161" customWidth="1"/>
    <col min="5" max="5" width="11.625" style="161" customWidth="1"/>
    <col min="6" max="6" width="11.25390625" style="162" customWidth="1"/>
    <col min="7" max="7" width="18.25390625" style="152" customWidth="1"/>
    <col min="8" max="8" width="3.625" style="244" customWidth="1"/>
    <col min="9" max="16384" width="9.125" style="243" customWidth="1"/>
  </cols>
  <sheetData>
    <row r="1" spans="1:8" s="152" customFormat="1" ht="18" customHeight="1">
      <c r="A1" s="155"/>
      <c r="B1" s="155"/>
      <c r="C1" s="155"/>
      <c r="D1" s="156"/>
      <c r="E1" s="156"/>
      <c r="F1" s="278" t="s">
        <v>84</v>
      </c>
      <c r="G1" s="279"/>
      <c r="H1" s="280"/>
    </row>
    <row r="2" spans="1:8" s="152" customFormat="1" ht="15.75">
      <c r="A2" s="155"/>
      <c r="B2" s="155"/>
      <c r="C2" s="155"/>
      <c r="D2" s="156"/>
      <c r="E2" s="281" t="s">
        <v>0</v>
      </c>
      <c r="F2" s="282"/>
      <c r="G2" s="282"/>
      <c r="H2" s="282"/>
    </row>
    <row r="3" spans="1:8" s="152" customFormat="1" ht="15.75">
      <c r="A3" s="155"/>
      <c r="B3" s="155"/>
      <c r="C3" s="155"/>
      <c r="D3" s="156"/>
      <c r="E3" s="287" t="s">
        <v>1</v>
      </c>
      <c r="F3" s="282"/>
      <c r="G3" s="282"/>
      <c r="H3" s="282"/>
    </row>
    <row r="4" spans="1:11" s="152" customFormat="1" ht="15.75">
      <c r="A4" s="155"/>
      <c r="B4" s="155"/>
      <c r="C4" s="155"/>
      <c r="D4" s="156"/>
      <c r="E4" s="282" t="s">
        <v>373</v>
      </c>
      <c r="F4" s="282"/>
      <c r="G4" s="282"/>
      <c r="H4" s="282"/>
      <c r="I4" s="157"/>
      <c r="J4" s="157"/>
      <c r="K4" s="157"/>
    </row>
    <row r="5" spans="1:8" s="152" customFormat="1" ht="18" customHeight="1">
      <c r="A5" s="155"/>
      <c r="B5" s="155"/>
      <c r="C5" s="155"/>
      <c r="D5" s="156"/>
      <c r="E5" s="278" t="s">
        <v>64</v>
      </c>
      <c r="F5" s="278"/>
      <c r="G5" s="278"/>
      <c r="H5" s="278"/>
    </row>
    <row r="6" spans="1:7" ht="15.75">
      <c r="A6" s="243"/>
      <c r="B6" s="243"/>
      <c r="F6" s="161"/>
      <c r="G6" s="161"/>
    </row>
    <row r="7" spans="1:8" ht="16.5">
      <c r="A7" s="274" t="s">
        <v>86</v>
      </c>
      <c r="B7" s="274"/>
      <c r="C7" s="274"/>
      <c r="D7" s="274"/>
      <c r="E7" s="274"/>
      <c r="F7" s="274"/>
      <c r="G7" s="274"/>
      <c r="H7" s="274"/>
    </row>
    <row r="8" spans="1:8" ht="21" customHeight="1">
      <c r="A8" s="286" t="s">
        <v>291</v>
      </c>
      <c r="B8" s="286"/>
      <c r="C8" s="286"/>
      <c r="D8" s="286"/>
      <c r="E8" s="286"/>
      <c r="F8" s="286"/>
      <c r="G8" s="286"/>
      <c r="H8" s="286"/>
    </row>
    <row r="9" spans="1:8" ht="16.5">
      <c r="A9" s="274" t="s">
        <v>249</v>
      </c>
      <c r="B9" s="274"/>
      <c r="C9" s="274"/>
      <c r="D9" s="274"/>
      <c r="E9" s="274"/>
      <c r="F9" s="274"/>
      <c r="G9" s="274"/>
      <c r="H9" s="274"/>
    </row>
    <row r="10" spans="1:7" ht="15.75">
      <c r="A10" s="243"/>
      <c r="B10" s="243"/>
      <c r="F10" s="161"/>
      <c r="G10" s="161"/>
    </row>
    <row r="11" spans="1:8" ht="16.5" thickBot="1">
      <c r="A11" s="160"/>
      <c r="B11" s="160"/>
      <c r="H11" s="245"/>
    </row>
    <row r="12" spans="1:7" s="251" customFormat="1" ht="50.25" customHeight="1">
      <c r="A12" s="246" t="s">
        <v>6</v>
      </c>
      <c r="B12" s="247" t="s">
        <v>95</v>
      </c>
      <c r="C12" s="247" t="s">
        <v>2</v>
      </c>
      <c r="D12" s="247" t="s">
        <v>3</v>
      </c>
      <c r="E12" s="248" t="s">
        <v>4</v>
      </c>
      <c r="F12" s="249" t="s">
        <v>5</v>
      </c>
      <c r="G12" s="250" t="s">
        <v>309</v>
      </c>
    </row>
    <row r="13" spans="1:8" ht="15.75">
      <c r="A13" s="169">
        <v>1</v>
      </c>
      <c r="B13" s="170">
        <v>2</v>
      </c>
      <c r="C13" s="170" t="s">
        <v>87</v>
      </c>
      <c r="D13" s="170" t="s">
        <v>88</v>
      </c>
      <c r="E13" s="171">
        <v>5</v>
      </c>
      <c r="F13" s="172">
        <v>6</v>
      </c>
      <c r="G13" s="173">
        <v>7</v>
      </c>
      <c r="H13" s="243"/>
    </row>
    <row r="14" spans="1:8" ht="15.75">
      <c r="A14" s="174" t="s">
        <v>97</v>
      </c>
      <c r="B14" s="170"/>
      <c r="C14" s="170"/>
      <c r="D14" s="170"/>
      <c r="E14" s="175"/>
      <c r="F14" s="172"/>
      <c r="G14" s="181">
        <f>G15</f>
        <v>32506.5</v>
      </c>
      <c r="H14" s="243"/>
    </row>
    <row r="15" spans="1:7" s="152" customFormat="1" ht="31.5">
      <c r="A15" s="174" t="s">
        <v>96</v>
      </c>
      <c r="B15" s="178" t="s">
        <v>85</v>
      </c>
      <c r="C15" s="170"/>
      <c r="D15" s="170"/>
      <c r="E15" s="175"/>
      <c r="F15" s="172"/>
      <c r="G15" s="188">
        <f>G16+G63+G70+G80+G103+G165+G174+G199</f>
        <v>32506.5</v>
      </c>
    </row>
    <row r="16" spans="1:7" s="152" customFormat="1" ht="15.75">
      <c r="A16" s="177" t="s">
        <v>7</v>
      </c>
      <c r="B16" s="178" t="s">
        <v>85</v>
      </c>
      <c r="C16" s="178" t="s">
        <v>71</v>
      </c>
      <c r="D16" s="178" t="s">
        <v>72</v>
      </c>
      <c r="E16" s="179"/>
      <c r="F16" s="180"/>
      <c r="G16" s="181">
        <f>G17+G22+G32+G48+G53+G58</f>
        <v>10711.4</v>
      </c>
    </row>
    <row r="17" spans="1:7" s="152" customFormat="1" ht="31.5" hidden="1">
      <c r="A17" s="177" t="s">
        <v>66</v>
      </c>
      <c r="B17" s="178" t="s">
        <v>85</v>
      </c>
      <c r="C17" s="178" t="s">
        <v>71</v>
      </c>
      <c r="D17" s="178" t="s">
        <v>73</v>
      </c>
      <c r="E17" s="179"/>
      <c r="F17" s="180"/>
      <c r="G17" s="181">
        <f>G18</f>
        <v>0</v>
      </c>
    </row>
    <row r="18" spans="1:7" s="152" customFormat="1" ht="15.75" hidden="1">
      <c r="A18" s="182" t="s">
        <v>90</v>
      </c>
      <c r="B18" s="178" t="s">
        <v>85</v>
      </c>
      <c r="C18" s="170" t="s">
        <v>71</v>
      </c>
      <c r="D18" s="170" t="s">
        <v>73</v>
      </c>
      <c r="E18" s="175">
        <v>9000000</v>
      </c>
      <c r="F18" s="180"/>
      <c r="G18" s="183">
        <f>G19</f>
        <v>0</v>
      </c>
    </row>
    <row r="19" spans="1:7" s="152" customFormat="1" ht="47.25" hidden="1">
      <c r="A19" s="182" t="s">
        <v>91</v>
      </c>
      <c r="B19" s="178" t="s">
        <v>85</v>
      </c>
      <c r="C19" s="170" t="s">
        <v>71</v>
      </c>
      <c r="D19" s="170" t="s">
        <v>73</v>
      </c>
      <c r="E19" s="175">
        <v>9900000</v>
      </c>
      <c r="F19" s="180"/>
      <c r="G19" s="183">
        <f>G20</f>
        <v>0</v>
      </c>
    </row>
    <row r="20" spans="1:7" s="152" customFormat="1" ht="31.5" hidden="1">
      <c r="A20" s="177" t="s">
        <v>68</v>
      </c>
      <c r="B20" s="178" t="s">
        <v>85</v>
      </c>
      <c r="C20" s="178" t="s">
        <v>71</v>
      </c>
      <c r="D20" s="178" t="s">
        <v>73</v>
      </c>
      <c r="E20" s="179">
        <v>9900020</v>
      </c>
      <c r="F20" s="180"/>
      <c r="G20" s="181">
        <f>G21</f>
        <v>0</v>
      </c>
    </row>
    <row r="21" spans="1:7" s="152" customFormat="1" ht="31.5" hidden="1">
      <c r="A21" s="182" t="s">
        <v>50</v>
      </c>
      <c r="B21" s="178" t="s">
        <v>85</v>
      </c>
      <c r="C21" s="170" t="s">
        <v>71</v>
      </c>
      <c r="D21" s="170" t="s">
        <v>73</v>
      </c>
      <c r="E21" s="175">
        <v>9900020</v>
      </c>
      <c r="F21" s="184">
        <v>121</v>
      </c>
      <c r="G21" s="183">
        <v>0</v>
      </c>
    </row>
    <row r="22" spans="1:7" s="152" customFormat="1" ht="81" customHeight="1">
      <c r="A22" s="177" t="s">
        <v>8</v>
      </c>
      <c r="B22" s="178" t="s">
        <v>85</v>
      </c>
      <c r="C22" s="178" t="s">
        <v>71</v>
      </c>
      <c r="D22" s="178" t="s">
        <v>74</v>
      </c>
      <c r="E22" s="179"/>
      <c r="F22" s="180"/>
      <c r="G22" s="181">
        <f>G23</f>
        <v>921.6</v>
      </c>
    </row>
    <row r="23" spans="1:7" s="152" customFormat="1" ht="31.5">
      <c r="A23" s="185" t="s">
        <v>259</v>
      </c>
      <c r="B23" s="170" t="s">
        <v>85</v>
      </c>
      <c r="C23" s="170" t="s">
        <v>71</v>
      </c>
      <c r="D23" s="170" t="s">
        <v>74</v>
      </c>
      <c r="E23" s="175">
        <v>9000000</v>
      </c>
      <c r="F23" s="180"/>
      <c r="G23" s="181">
        <f>G24</f>
        <v>921.6</v>
      </c>
    </row>
    <row r="24" spans="1:7" s="152" customFormat="1" ht="51.75" customHeight="1">
      <c r="A24" s="185" t="s">
        <v>294</v>
      </c>
      <c r="B24" s="170" t="s">
        <v>85</v>
      </c>
      <c r="C24" s="170" t="s">
        <v>71</v>
      </c>
      <c r="D24" s="170" t="s">
        <v>74</v>
      </c>
      <c r="E24" s="175">
        <v>9900000</v>
      </c>
      <c r="F24" s="180"/>
      <c r="G24" s="183">
        <f>G25+G29</f>
        <v>921.6</v>
      </c>
    </row>
    <row r="25" spans="1:7" s="152" customFormat="1" ht="44.25" customHeight="1">
      <c r="A25" s="112" t="s">
        <v>260</v>
      </c>
      <c r="B25" s="170" t="s">
        <v>85</v>
      </c>
      <c r="C25" s="178" t="s">
        <v>71</v>
      </c>
      <c r="D25" s="178" t="s">
        <v>74</v>
      </c>
      <c r="E25" s="179">
        <v>9900022</v>
      </c>
      <c r="F25" s="180"/>
      <c r="G25" s="181">
        <f>SUM(G26:G28)</f>
        <v>896.4</v>
      </c>
    </row>
    <row r="26" spans="1:7" s="152" customFormat="1" ht="29.25" customHeight="1">
      <c r="A26" s="185" t="s">
        <v>293</v>
      </c>
      <c r="B26" s="170" t="s">
        <v>85</v>
      </c>
      <c r="C26" s="170" t="s">
        <v>71</v>
      </c>
      <c r="D26" s="170" t="s">
        <v>74</v>
      </c>
      <c r="E26" s="170" t="s">
        <v>263</v>
      </c>
      <c r="F26" s="184">
        <v>120</v>
      </c>
      <c r="G26" s="183">
        <v>780.9</v>
      </c>
    </row>
    <row r="27" spans="1:7" s="152" customFormat="1" ht="47.25" customHeight="1">
      <c r="A27" s="185" t="s">
        <v>295</v>
      </c>
      <c r="B27" s="170" t="s">
        <v>85</v>
      </c>
      <c r="C27" s="170" t="s">
        <v>71</v>
      </c>
      <c r="D27" s="170" t="s">
        <v>74</v>
      </c>
      <c r="E27" s="175">
        <v>9900022</v>
      </c>
      <c r="F27" s="184">
        <v>240</v>
      </c>
      <c r="G27" s="183">
        <v>105</v>
      </c>
    </row>
    <row r="28" spans="1:7" s="152" customFormat="1" ht="15.75">
      <c r="A28" s="185" t="s">
        <v>49</v>
      </c>
      <c r="B28" s="170" t="s">
        <v>85</v>
      </c>
      <c r="C28" s="170" t="s">
        <v>71</v>
      </c>
      <c r="D28" s="170" t="s">
        <v>74</v>
      </c>
      <c r="E28" s="175">
        <v>9900022</v>
      </c>
      <c r="F28" s="184">
        <v>850</v>
      </c>
      <c r="G28" s="183">
        <v>10.5</v>
      </c>
    </row>
    <row r="29" spans="1:7" s="152" customFormat="1" ht="31.5">
      <c r="A29" s="112" t="s">
        <v>315</v>
      </c>
      <c r="B29" s="170" t="s">
        <v>85</v>
      </c>
      <c r="C29" s="170" t="s">
        <v>71</v>
      </c>
      <c r="D29" s="170" t="s">
        <v>74</v>
      </c>
      <c r="E29" s="175">
        <v>9900500</v>
      </c>
      <c r="F29" s="184"/>
      <c r="G29" s="183">
        <f>G31</f>
        <v>25.2</v>
      </c>
    </row>
    <row r="30" spans="1:7" s="152" customFormat="1" ht="31.5">
      <c r="A30" s="112" t="s">
        <v>314</v>
      </c>
      <c r="B30" s="170" t="s">
        <v>85</v>
      </c>
      <c r="C30" s="170" t="s">
        <v>71</v>
      </c>
      <c r="D30" s="170" t="s">
        <v>74</v>
      </c>
      <c r="E30" s="175">
        <v>9900503</v>
      </c>
      <c r="F30" s="184"/>
      <c r="G30" s="183">
        <f>G31</f>
        <v>25.2</v>
      </c>
    </row>
    <row r="31" spans="1:7" s="152" customFormat="1" ht="15.75">
      <c r="A31" s="182" t="s">
        <v>34</v>
      </c>
      <c r="B31" s="170" t="s">
        <v>85</v>
      </c>
      <c r="C31" s="170" t="s">
        <v>71</v>
      </c>
      <c r="D31" s="170" t="s">
        <v>74</v>
      </c>
      <c r="E31" s="175">
        <v>9900503</v>
      </c>
      <c r="F31" s="184">
        <v>540</v>
      </c>
      <c r="G31" s="183">
        <v>25.2</v>
      </c>
    </row>
    <row r="32" spans="1:7" s="152" customFormat="1" ht="23.25" customHeight="1">
      <c r="A32" s="177" t="s">
        <v>65</v>
      </c>
      <c r="B32" s="170" t="s">
        <v>85</v>
      </c>
      <c r="C32" s="178" t="s">
        <v>71</v>
      </c>
      <c r="D32" s="178" t="s">
        <v>75</v>
      </c>
      <c r="E32" s="179"/>
      <c r="F32" s="180"/>
      <c r="G32" s="181">
        <f>G33</f>
        <v>9089.8</v>
      </c>
    </row>
    <row r="33" spans="1:7" s="152" customFormat="1" ht="31.5">
      <c r="A33" s="185" t="s">
        <v>259</v>
      </c>
      <c r="B33" s="170" t="s">
        <v>85</v>
      </c>
      <c r="C33" s="170" t="s">
        <v>71</v>
      </c>
      <c r="D33" s="170" t="s">
        <v>75</v>
      </c>
      <c r="E33" s="175">
        <v>9000000</v>
      </c>
      <c r="F33" s="180"/>
      <c r="G33" s="183">
        <f>G34</f>
        <v>9089.8</v>
      </c>
    </row>
    <row r="34" spans="1:11" s="152" customFormat="1" ht="47.25">
      <c r="A34" s="185" t="s">
        <v>294</v>
      </c>
      <c r="B34" s="170" t="s">
        <v>85</v>
      </c>
      <c r="C34" s="170" t="s">
        <v>71</v>
      </c>
      <c r="D34" s="170" t="s">
        <v>75</v>
      </c>
      <c r="E34" s="175">
        <v>9900000</v>
      </c>
      <c r="F34" s="180"/>
      <c r="G34" s="183">
        <f>G35+G40+G42+G45</f>
        <v>9089.8</v>
      </c>
      <c r="K34" s="186"/>
    </row>
    <row r="35" spans="1:11" s="152" customFormat="1" ht="31.5">
      <c r="A35" s="177" t="s">
        <v>348</v>
      </c>
      <c r="B35" s="170" t="s">
        <v>85</v>
      </c>
      <c r="C35" s="178" t="s">
        <v>71</v>
      </c>
      <c r="D35" s="178" t="s">
        <v>75</v>
      </c>
      <c r="E35" s="179">
        <v>9900021</v>
      </c>
      <c r="F35" s="180"/>
      <c r="G35" s="181">
        <f>SUM(G36:G38)</f>
        <v>7566.9</v>
      </c>
      <c r="K35" s="186"/>
    </row>
    <row r="36" spans="1:11" s="152" customFormat="1" ht="31.5">
      <c r="A36" s="185" t="s">
        <v>293</v>
      </c>
      <c r="B36" s="170" t="s">
        <v>85</v>
      </c>
      <c r="C36" s="170" t="s">
        <v>71</v>
      </c>
      <c r="D36" s="170" t="s">
        <v>75</v>
      </c>
      <c r="E36" s="175">
        <v>9900021</v>
      </c>
      <c r="F36" s="184">
        <v>120</v>
      </c>
      <c r="G36" s="183">
        <v>4726.9</v>
      </c>
      <c r="K36" s="186"/>
    </row>
    <row r="37" spans="1:11" s="152" customFormat="1" ht="47.25">
      <c r="A37" s="185" t="s">
        <v>295</v>
      </c>
      <c r="B37" s="170" t="s">
        <v>85</v>
      </c>
      <c r="C37" s="170" t="s">
        <v>71</v>
      </c>
      <c r="D37" s="170" t="s">
        <v>75</v>
      </c>
      <c r="E37" s="175">
        <v>9900021</v>
      </c>
      <c r="F37" s="184">
        <v>240</v>
      </c>
      <c r="G37" s="183">
        <v>2800</v>
      </c>
      <c r="K37" s="186"/>
    </row>
    <row r="38" spans="1:11" s="152" customFormat="1" ht="15.75">
      <c r="A38" s="185" t="s">
        <v>49</v>
      </c>
      <c r="B38" s="170" t="s">
        <v>85</v>
      </c>
      <c r="C38" s="170" t="s">
        <v>71</v>
      </c>
      <c r="D38" s="170" t="s">
        <v>75</v>
      </c>
      <c r="E38" s="175">
        <v>9900021</v>
      </c>
      <c r="F38" s="184">
        <v>850</v>
      </c>
      <c r="G38" s="183">
        <v>40</v>
      </c>
      <c r="K38" s="186"/>
    </row>
    <row r="39" spans="1:7" s="152" customFormat="1" ht="15.75" hidden="1">
      <c r="A39" s="182" t="s">
        <v>11</v>
      </c>
      <c r="B39" s="170" t="s">
        <v>85</v>
      </c>
      <c r="C39" s="170">
        <v>100</v>
      </c>
      <c r="D39" s="170">
        <v>104</v>
      </c>
      <c r="E39" s="175" t="s">
        <v>9</v>
      </c>
      <c r="F39" s="184">
        <v>17</v>
      </c>
      <c r="G39" s="183">
        <v>0</v>
      </c>
    </row>
    <row r="40" spans="1:7" s="152" customFormat="1" ht="31.5">
      <c r="A40" s="177" t="s">
        <v>67</v>
      </c>
      <c r="B40" s="170" t="s">
        <v>85</v>
      </c>
      <c r="C40" s="178" t="s">
        <v>71</v>
      </c>
      <c r="D40" s="178" t="s">
        <v>75</v>
      </c>
      <c r="E40" s="179">
        <v>9900020</v>
      </c>
      <c r="F40" s="180"/>
      <c r="G40" s="181">
        <f>G41</f>
        <v>920.8</v>
      </c>
    </row>
    <row r="41" spans="1:7" s="152" customFormat="1" ht="31.5">
      <c r="A41" s="185" t="s">
        <v>293</v>
      </c>
      <c r="B41" s="170" t="s">
        <v>85</v>
      </c>
      <c r="C41" s="170" t="s">
        <v>71</v>
      </c>
      <c r="D41" s="170" t="s">
        <v>75</v>
      </c>
      <c r="E41" s="175">
        <v>9900020</v>
      </c>
      <c r="F41" s="184">
        <v>120</v>
      </c>
      <c r="G41" s="183">
        <v>920.8</v>
      </c>
    </row>
    <row r="42" spans="1:7" s="152" customFormat="1" ht="72.75" customHeight="1">
      <c r="A42" s="187" t="s">
        <v>350</v>
      </c>
      <c r="B42" s="170" t="s">
        <v>85</v>
      </c>
      <c r="C42" s="178" t="s">
        <v>71</v>
      </c>
      <c r="D42" s="178" t="s">
        <v>75</v>
      </c>
      <c r="E42" s="179">
        <v>9907134</v>
      </c>
      <c r="F42" s="180"/>
      <c r="G42" s="181">
        <f>SUM(G43:G44)</f>
        <v>513.1</v>
      </c>
    </row>
    <row r="43" spans="1:7" s="152" customFormat="1" ht="31.5">
      <c r="A43" s="185" t="s">
        <v>293</v>
      </c>
      <c r="B43" s="170" t="s">
        <v>85</v>
      </c>
      <c r="C43" s="170" t="s">
        <v>71</v>
      </c>
      <c r="D43" s="170" t="s">
        <v>75</v>
      </c>
      <c r="E43" s="175">
        <v>9907134</v>
      </c>
      <c r="F43" s="184">
        <v>120</v>
      </c>
      <c r="G43" s="183">
        <v>476.9</v>
      </c>
    </row>
    <row r="44" spans="1:7" s="152" customFormat="1" ht="49.5" customHeight="1">
      <c r="A44" s="185" t="s">
        <v>295</v>
      </c>
      <c r="B44" s="170" t="s">
        <v>85</v>
      </c>
      <c r="C44" s="170" t="s">
        <v>71</v>
      </c>
      <c r="D44" s="170" t="s">
        <v>75</v>
      </c>
      <c r="E44" s="175">
        <v>9907134</v>
      </c>
      <c r="F44" s="184">
        <v>240</v>
      </c>
      <c r="G44" s="183">
        <v>36.2</v>
      </c>
    </row>
    <row r="45" spans="1:7" s="152" customFormat="1" ht="31.5">
      <c r="A45" s="112" t="s">
        <v>315</v>
      </c>
      <c r="B45" s="170" t="s">
        <v>85</v>
      </c>
      <c r="C45" s="170" t="s">
        <v>71</v>
      </c>
      <c r="D45" s="170" t="s">
        <v>75</v>
      </c>
      <c r="E45" s="175">
        <v>9900500</v>
      </c>
      <c r="F45" s="184"/>
      <c r="G45" s="183">
        <f>G47</f>
        <v>89</v>
      </c>
    </row>
    <row r="46" spans="1:7" s="152" customFormat="1" ht="47.25">
      <c r="A46" s="112" t="s">
        <v>316</v>
      </c>
      <c r="B46" s="170" t="s">
        <v>85</v>
      </c>
      <c r="C46" s="170" t="s">
        <v>71</v>
      </c>
      <c r="D46" s="170" t="s">
        <v>75</v>
      </c>
      <c r="E46" s="175">
        <v>9900501</v>
      </c>
      <c r="F46" s="184"/>
      <c r="G46" s="183">
        <f>G47</f>
        <v>89</v>
      </c>
    </row>
    <row r="47" spans="1:7" s="152" customFormat="1" ht="15.75">
      <c r="A47" s="182" t="s">
        <v>34</v>
      </c>
      <c r="B47" s="170" t="s">
        <v>85</v>
      </c>
      <c r="C47" s="170" t="s">
        <v>71</v>
      </c>
      <c r="D47" s="170" t="s">
        <v>75</v>
      </c>
      <c r="E47" s="175">
        <v>9900501</v>
      </c>
      <c r="F47" s="184">
        <v>540</v>
      </c>
      <c r="G47" s="183">
        <v>89</v>
      </c>
    </row>
    <row r="48" spans="1:7" s="152" customFormat="1" ht="31.5" customHeight="1" hidden="1">
      <c r="A48" s="177" t="s">
        <v>61</v>
      </c>
      <c r="B48" s="170" t="s">
        <v>85</v>
      </c>
      <c r="C48" s="178" t="s">
        <v>71</v>
      </c>
      <c r="D48" s="178" t="s">
        <v>76</v>
      </c>
      <c r="E48" s="179"/>
      <c r="F48" s="180"/>
      <c r="G48" s="181">
        <f>G49</f>
        <v>0</v>
      </c>
    </row>
    <row r="49" spans="1:7" s="152" customFormat="1" ht="17.25" customHeight="1" hidden="1">
      <c r="A49" s="182" t="s">
        <v>90</v>
      </c>
      <c r="B49" s="170" t="s">
        <v>85</v>
      </c>
      <c r="C49" s="170" t="s">
        <v>71</v>
      </c>
      <c r="D49" s="170" t="s">
        <v>76</v>
      </c>
      <c r="E49" s="175">
        <v>9000000</v>
      </c>
      <c r="F49" s="180"/>
      <c r="G49" s="183">
        <f>G50</f>
        <v>0</v>
      </c>
    </row>
    <row r="50" spans="1:7" s="152" customFormat="1" ht="51.75" customHeight="1" hidden="1">
      <c r="A50" s="182" t="s">
        <v>91</v>
      </c>
      <c r="B50" s="170" t="s">
        <v>85</v>
      </c>
      <c r="C50" s="170" t="s">
        <v>71</v>
      </c>
      <c r="D50" s="170" t="s">
        <v>76</v>
      </c>
      <c r="E50" s="175">
        <v>9900000</v>
      </c>
      <c r="F50" s="180"/>
      <c r="G50" s="183">
        <f>G51</f>
        <v>0</v>
      </c>
    </row>
    <row r="51" spans="1:7" s="152" customFormat="1" ht="31.5" hidden="1">
      <c r="A51" s="182" t="s">
        <v>70</v>
      </c>
      <c r="B51" s="170" t="s">
        <v>85</v>
      </c>
      <c r="C51" s="170" t="s">
        <v>71</v>
      </c>
      <c r="D51" s="170" t="s">
        <v>76</v>
      </c>
      <c r="E51" s="175">
        <v>9900022</v>
      </c>
      <c r="F51" s="184"/>
      <c r="G51" s="183">
        <f>G52</f>
        <v>0</v>
      </c>
    </row>
    <row r="52" spans="1:7" s="152" customFormat="1" ht="33" customHeight="1" hidden="1">
      <c r="A52" s="182" t="s">
        <v>52</v>
      </c>
      <c r="B52" s="170" t="s">
        <v>85</v>
      </c>
      <c r="C52" s="170" t="s">
        <v>71</v>
      </c>
      <c r="D52" s="170" t="s">
        <v>76</v>
      </c>
      <c r="E52" s="175">
        <v>9900022</v>
      </c>
      <c r="F52" s="184">
        <v>244</v>
      </c>
      <c r="G52" s="183">
        <v>0</v>
      </c>
    </row>
    <row r="53" spans="1:7" s="152" customFormat="1" ht="15.75">
      <c r="A53" s="177" t="s">
        <v>12</v>
      </c>
      <c r="B53" s="170" t="s">
        <v>85</v>
      </c>
      <c r="C53" s="178" t="s">
        <v>71</v>
      </c>
      <c r="D53" s="178" t="s">
        <v>77</v>
      </c>
      <c r="E53" s="179"/>
      <c r="F53" s="180"/>
      <c r="G53" s="181">
        <f>G54</f>
        <v>200</v>
      </c>
    </row>
    <row r="54" spans="1:7" s="152" customFormat="1" ht="31.5">
      <c r="A54" s="185" t="s">
        <v>259</v>
      </c>
      <c r="B54" s="170" t="s">
        <v>85</v>
      </c>
      <c r="C54" s="170" t="s">
        <v>71</v>
      </c>
      <c r="D54" s="170" t="s">
        <v>77</v>
      </c>
      <c r="E54" s="175">
        <v>9000000</v>
      </c>
      <c r="F54" s="180"/>
      <c r="G54" s="181">
        <f>G55</f>
        <v>200</v>
      </c>
    </row>
    <row r="55" spans="1:7" s="152" customFormat="1" ht="47.25">
      <c r="A55" s="182" t="s">
        <v>91</v>
      </c>
      <c r="B55" s="170" t="s">
        <v>85</v>
      </c>
      <c r="C55" s="170" t="s">
        <v>71</v>
      </c>
      <c r="D55" s="170" t="s">
        <v>77</v>
      </c>
      <c r="E55" s="175">
        <v>9900000</v>
      </c>
      <c r="F55" s="180"/>
      <c r="G55" s="181">
        <f>G56</f>
        <v>200</v>
      </c>
    </row>
    <row r="56" spans="1:7" s="152" customFormat="1" ht="31.5">
      <c r="A56" s="112" t="s">
        <v>351</v>
      </c>
      <c r="B56" s="170" t="s">
        <v>85</v>
      </c>
      <c r="C56" s="170" t="s">
        <v>71</v>
      </c>
      <c r="D56" s="170" t="s">
        <v>77</v>
      </c>
      <c r="E56" s="175">
        <v>9908003</v>
      </c>
      <c r="F56" s="184"/>
      <c r="G56" s="183">
        <f>G57</f>
        <v>200</v>
      </c>
    </row>
    <row r="57" spans="1:7" s="152" customFormat="1" ht="15.75">
      <c r="A57" s="182" t="s">
        <v>69</v>
      </c>
      <c r="B57" s="170" t="s">
        <v>85</v>
      </c>
      <c r="C57" s="170" t="s">
        <v>71</v>
      </c>
      <c r="D57" s="170" t="s">
        <v>77</v>
      </c>
      <c r="E57" s="175">
        <v>9908003</v>
      </c>
      <c r="F57" s="184">
        <v>870</v>
      </c>
      <c r="G57" s="183">
        <v>200</v>
      </c>
    </row>
    <row r="58" spans="1:7" s="152" customFormat="1" ht="19.5" customHeight="1">
      <c r="A58" s="177" t="s">
        <v>45</v>
      </c>
      <c r="B58" s="170" t="s">
        <v>85</v>
      </c>
      <c r="C58" s="178" t="s">
        <v>71</v>
      </c>
      <c r="D58" s="178" t="s">
        <v>78</v>
      </c>
      <c r="E58" s="179"/>
      <c r="F58" s="180"/>
      <c r="G58" s="181">
        <f>G59</f>
        <v>500</v>
      </c>
    </row>
    <row r="59" spans="1:7" s="152" customFormat="1" ht="15.75">
      <c r="A59" s="182" t="s">
        <v>90</v>
      </c>
      <c r="B59" s="170" t="s">
        <v>85</v>
      </c>
      <c r="C59" s="170" t="s">
        <v>71</v>
      </c>
      <c r="D59" s="170" t="s">
        <v>78</v>
      </c>
      <c r="E59" s="175">
        <v>9000000</v>
      </c>
      <c r="F59" s="180"/>
      <c r="G59" s="183">
        <f>G60</f>
        <v>500</v>
      </c>
    </row>
    <row r="60" spans="1:7" s="152" customFormat="1" ht="47.25">
      <c r="A60" s="182" t="s">
        <v>91</v>
      </c>
      <c r="B60" s="170" t="s">
        <v>85</v>
      </c>
      <c r="C60" s="170" t="s">
        <v>71</v>
      </c>
      <c r="D60" s="170" t="s">
        <v>78</v>
      </c>
      <c r="E60" s="175">
        <v>9900000</v>
      </c>
      <c r="F60" s="180"/>
      <c r="G60" s="183">
        <f>G61</f>
        <v>500</v>
      </c>
    </row>
    <row r="61" spans="1:7" s="152" customFormat="1" ht="31.5">
      <c r="A61" s="112" t="s">
        <v>347</v>
      </c>
      <c r="B61" s="170" t="s">
        <v>85</v>
      </c>
      <c r="C61" s="170" t="s">
        <v>71</v>
      </c>
      <c r="D61" s="170" t="s">
        <v>78</v>
      </c>
      <c r="E61" s="175">
        <v>9908005</v>
      </c>
      <c r="F61" s="184"/>
      <c r="G61" s="183">
        <f>G62</f>
        <v>500</v>
      </c>
    </row>
    <row r="62" spans="1:7" s="152" customFormat="1" ht="33" customHeight="1">
      <c r="A62" s="182" t="s">
        <v>52</v>
      </c>
      <c r="B62" s="170" t="s">
        <v>85</v>
      </c>
      <c r="C62" s="170" t="s">
        <v>71</v>
      </c>
      <c r="D62" s="170" t="s">
        <v>78</v>
      </c>
      <c r="E62" s="175">
        <v>9908005</v>
      </c>
      <c r="F62" s="184">
        <v>244</v>
      </c>
      <c r="G62" s="183">
        <v>500</v>
      </c>
    </row>
    <row r="63" spans="1:7" s="152" customFormat="1" ht="15.75">
      <c r="A63" s="177" t="s">
        <v>13</v>
      </c>
      <c r="B63" s="170" t="s">
        <v>85</v>
      </c>
      <c r="C63" s="178" t="s">
        <v>73</v>
      </c>
      <c r="D63" s="170" t="s">
        <v>72</v>
      </c>
      <c r="E63" s="175"/>
      <c r="F63" s="184"/>
      <c r="G63" s="181">
        <f>G64</f>
        <v>200.3</v>
      </c>
    </row>
    <row r="64" spans="1:7" s="152" customFormat="1" ht="31.5">
      <c r="A64" s="177" t="s">
        <v>14</v>
      </c>
      <c r="B64" s="170" t="s">
        <v>85</v>
      </c>
      <c r="C64" s="178" t="s">
        <v>73</v>
      </c>
      <c r="D64" s="178" t="s">
        <v>74</v>
      </c>
      <c r="E64" s="179"/>
      <c r="F64" s="180" t="s">
        <v>42</v>
      </c>
      <c r="G64" s="188">
        <f>G65</f>
        <v>200.3</v>
      </c>
    </row>
    <row r="65" spans="1:7" s="152" customFormat="1" ht="31.5">
      <c r="A65" s="185" t="s">
        <v>259</v>
      </c>
      <c r="B65" s="170" t="s">
        <v>85</v>
      </c>
      <c r="C65" s="170" t="s">
        <v>73</v>
      </c>
      <c r="D65" s="170" t="s">
        <v>74</v>
      </c>
      <c r="E65" s="175">
        <v>9000000</v>
      </c>
      <c r="F65" s="180"/>
      <c r="G65" s="189">
        <f>G66</f>
        <v>200.3</v>
      </c>
    </row>
    <row r="66" spans="1:7" s="152" customFormat="1" ht="47.25">
      <c r="A66" s="182" t="s">
        <v>91</v>
      </c>
      <c r="B66" s="170" t="s">
        <v>85</v>
      </c>
      <c r="C66" s="170" t="s">
        <v>73</v>
      </c>
      <c r="D66" s="170" t="s">
        <v>74</v>
      </c>
      <c r="E66" s="175">
        <v>9900000</v>
      </c>
      <c r="F66" s="180"/>
      <c r="G66" s="189">
        <f>G67</f>
        <v>200.3</v>
      </c>
    </row>
    <row r="67" spans="1:7" s="152" customFormat="1" ht="69" customHeight="1">
      <c r="A67" s="190" t="s">
        <v>349</v>
      </c>
      <c r="B67" s="170" t="s">
        <v>85</v>
      </c>
      <c r="C67" s="170" t="s">
        <v>73</v>
      </c>
      <c r="D67" s="170" t="s">
        <v>74</v>
      </c>
      <c r="E67" s="175">
        <v>9905118</v>
      </c>
      <c r="F67" s="180"/>
      <c r="G67" s="189">
        <f>SUM(G68:G69)</f>
        <v>200.3</v>
      </c>
    </row>
    <row r="68" spans="1:7" s="152" customFormat="1" ht="38.25" customHeight="1">
      <c r="A68" s="185" t="s">
        <v>293</v>
      </c>
      <c r="B68" s="170" t="s">
        <v>85</v>
      </c>
      <c r="C68" s="170" t="s">
        <v>73</v>
      </c>
      <c r="D68" s="170" t="s">
        <v>74</v>
      </c>
      <c r="E68" s="175">
        <v>9905118</v>
      </c>
      <c r="F68" s="184">
        <v>120</v>
      </c>
      <c r="G68" s="189">
        <v>183.4</v>
      </c>
    </row>
    <row r="69" spans="1:7" s="152" customFormat="1" ht="45" customHeight="1">
      <c r="A69" s="185" t="s">
        <v>295</v>
      </c>
      <c r="B69" s="170" t="s">
        <v>85</v>
      </c>
      <c r="C69" s="170" t="s">
        <v>73</v>
      </c>
      <c r="D69" s="170" t="s">
        <v>74</v>
      </c>
      <c r="E69" s="175">
        <v>9905118</v>
      </c>
      <c r="F69" s="184">
        <v>240</v>
      </c>
      <c r="G69" s="191">
        <v>16.9</v>
      </c>
    </row>
    <row r="70" spans="1:7" s="152" customFormat="1" ht="31.5">
      <c r="A70" s="177" t="s">
        <v>15</v>
      </c>
      <c r="B70" s="170" t="s">
        <v>85</v>
      </c>
      <c r="C70" s="178" t="s">
        <v>74</v>
      </c>
      <c r="D70" s="170" t="s">
        <v>72</v>
      </c>
      <c r="E70" s="175"/>
      <c r="F70" s="184"/>
      <c r="G70" s="181">
        <f>G71</f>
        <v>245</v>
      </c>
    </row>
    <row r="71" spans="1:7" s="152" customFormat="1" ht="63">
      <c r="A71" s="177" t="s">
        <v>16</v>
      </c>
      <c r="B71" s="170" t="s">
        <v>85</v>
      </c>
      <c r="C71" s="178" t="s">
        <v>74</v>
      </c>
      <c r="D71" s="178" t="s">
        <v>79</v>
      </c>
      <c r="E71" s="179"/>
      <c r="F71" s="180"/>
      <c r="G71" s="181">
        <f>G72</f>
        <v>245</v>
      </c>
    </row>
    <row r="72" spans="1:7" s="152" customFormat="1" ht="52.5" customHeight="1">
      <c r="A72" s="154" t="s">
        <v>352</v>
      </c>
      <c r="B72" s="170" t="s">
        <v>85</v>
      </c>
      <c r="C72" s="178" t="s">
        <v>74</v>
      </c>
      <c r="D72" s="178" t="s">
        <v>79</v>
      </c>
      <c r="E72" s="175">
        <v>200000</v>
      </c>
      <c r="F72" s="180"/>
      <c r="G72" s="183">
        <f>G73</f>
        <v>245</v>
      </c>
    </row>
    <row r="73" spans="1:7" s="152" customFormat="1" ht="51.75" customHeight="1">
      <c r="A73" s="177" t="s">
        <v>325</v>
      </c>
      <c r="B73" s="170" t="s">
        <v>85</v>
      </c>
      <c r="C73" s="170" t="s">
        <v>74</v>
      </c>
      <c r="D73" s="170" t="s">
        <v>79</v>
      </c>
      <c r="E73" s="175">
        <v>210000</v>
      </c>
      <c r="F73" s="180"/>
      <c r="G73" s="183">
        <f>G74+G76</f>
        <v>245</v>
      </c>
    </row>
    <row r="74" spans="1:7" s="152" customFormat="1" ht="173.25" customHeight="1">
      <c r="A74" s="182" t="s">
        <v>343</v>
      </c>
      <c r="B74" s="170" t="s">
        <v>85</v>
      </c>
      <c r="C74" s="170" t="s">
        <v>74</v>
      </c>
      <c r="D74" s="170" t="s">
        <v>79</v>
      </c>
      <c r="E74" s="175">
        <v>210103</v>
      </c>
      <c r="F74" s="184"/>
      <c r="G74" s="183">
        <f>G75</f>
        <v>100</v>
      </c>
    </row>
    <row r="75" spans="1:7" s="152" customFormat="1" ht="49.5" customHeight="1">
      <c r="A75" s="185" t="s">
        <v>295</v>
      </c>
      <c r="B75" s="170" t="s">
        <v>85</v>
      </c>
      <c r="C75" s="170" t="s">
        <v>74</v>
      </c>
      <c r="D75" s="170" t="s">
        <v>79</v>
      </c>
      <c r="E75" s="175">
        <v>210103</v>
      </c>
      <c r="F75" s="184">
        <v>240</v>
      </c>
      <c r="G75" s="183">
        <v>100</v>
      </c>
    </row>
    <row r="76" spans="1:7" s="152" customFormat="1" ht="31.5">
      <c r="A76" s="185" t="s">
        <v>259</v>
      </c>
      <c r="B76" s="170" t="s">
        <v>85</v>
      </c>
      <c r="C76" s="170" t="s">
        <v>74</v>
      </c>
      <c r="D76" s="170" t="s">
        <v>79</v>
      </c>
      <c r="E76" s="175">
        <v>9900000</v>
      </c>
      <c r="F76" s="184"/>
      <c r="G76" s="183">
        <f>G77</f>
        <v>145</v>
      </c>
    </row>
    <row r="77" spans="1:7" s="152" customFormat="1" ht="31.5">
      <c r="A77" s="112" t="s">
        <v>315</v>
      </c>
      <c r="B77" s="170" t="s">
        <v>85</v>
      </c>
      <c r="C77" s="170" t="s">
        <v>74</v>
      </c>
      <c r="D77" s="170" t="s">
        <v>79</v>
      </c>
      <c r="E77" s="175">
        <v>9900500</v>
      </c>
      <c r="F77" s="184"/>
      <c r="G77" s="183">
        <f>G79</f>
        <v>145</v>
      </c>
    </row>
    <row r="78" spans="1:7" s="152" customFormat="1" ht="129" customHeight="1">
      <c r="A78" s="112" t="s">
        <v>358</v>
      </c>
      <c r="B78" s="170" t="s">
        <v>85</v>
      </c>
      <c r="C78" s="170" t="s">
        <v>74</v>
      </c>
      <c r="D78" s="170" t="s">
        <v>79</v>
      </c>
      <c r="E78" s="175">
        <v>9900502</v>
      </c>
      <c r="F78" s="184"/>
      <c r="G78" s="183">
        <f>G79</f>
        <v>145</v>
      </c>
    </row>
    <row r="79" spans="1:7" s="152" customFormat="1" ht="15.75">
      <c r="A79" s="182" t="s">
        <v>34</v>
      </c>
      <c r="B79" s="170" t="s">
        <v>85</v>
      </c>
      <c r="C79" s="170" t="s">
        <v>74</v>
      </c>
      <c r="D79" s="170" t="s">
        <v>79</v>
      </c>
      <c r="E79" s="175">
        <v>9900502</v>
      </c>
      <c r="F79" s="184">
        <v>540</v>
      </c>
      <c r="G79" s="183">
        <v>145</v>
      </c>
    </row>
    <row r="80" spans="1:7" s="152" customFormat="1" ht="15.75">
      <c r="A80" s="177" t="s">
        <v>17</v>
      </c>
      <c r="B80" s="170" t="s">
        <v>85</v>
      </c>
      <c r="C80" s="178" t="s">
        <v>75</v>
      </c>
      <c r="D80" s="170" t="s">
        <v>72</v>
      </c>
      <c r="E80" s="175"/>
      <c r="F80" s="184"/>
      <c r="G80" s="181">
        <f>G81+G86+G98</f>
        <v>3091.8</v>
      </c>
    </row>
    <row r="81" spans="1:7" s="152" customFormat="1" ht="15.75" hidden="1">
      <c r="A81" s="177" t="s">
        <v>18</v>
      </c>
      <c r="B81" s="170" t="s">
        <v>85</v>
      </c>
      <c r="C81" s="178" t="s">
        <v>75</v>
      </c>
      <c r="D81" s="178" t="s">
        <v>73</v>
      </c>
      <c r="E81" s="179"/>
      <c r="F81" s="180"/>
      <c r="G81" s="181">
        <f>G82</f>
        <v>0</v>
      </c>
    </row>
    <row r="82" spans="1:7" s="152" customFormat="1" ht="47.25" hidden="1">
      <c r="A82" s="154" t="s">
        <v>252</v>
      </c>
      <c r="B82" s="170" t="s">
        <v>85</v>
      </c>
      <c r="C82" s="170" t="s">
        <v>75</v>
      </c>
      <c r="D82" s="170" t="s">
        <v>73</v>
      </c>
      <c r="E82" s="175">
        <v>9000000</v>
      </c>
      <c r="F82" s="180"/>
      <c r="G82" s="183">
        <f>G83</f>
        <v>0</v>
      </c>
    </row>
    <row r="83" spans="1:7" s="152" customFormat="1" ht="47.25" hidden="1">
      <c r="A83" s="182" t="s">
        <v>91</v>
      </c>
      <c r="B83" s="170" t="s">
        <v>85</v>
      </c>
      <c r="C83" s="170" t="s">
        <v>75</v>
      </c>
      <c r="D83" s="170" t="s">
        <v>73</v>
      </c>
      <c r="E83" s="175">
        <v>9900000</v>
      </c>
      <c r="F83" s="180"/>
      <c r="G83" s="183">
        <f>G84</f>
        <v>0</v>
      </c>
    </row>
    <row r="84" spans="1:7" s="152" customFormat="1" ht="31.5" customHeight="1" hidden="1">
      <c r="A84" s="182" t="s">
        <v>19</v>
      </c>
      <c r="B84" s="170" t="s">
        <v>85</v>
      </c>
      <c r="C84" s="170" t="s">
        <v>75</v>
      </c>
      <c r="D84" s="170" t="s">
        <v>73</v>
      </c>
      <c r="E84" s="175">
        <v>9908022</v>
      </c>
      <c r="F84" s="184"/>
      <c r="G84" s="183">
        <f>G85</f>
        <v>0</v>
      </c>
    </row>
    <row r="85" spans="1:7" s="152" customFormat="1" ht="15.75" hidden="1">
      <c r="A85" s="182" t="s">
        <v>20</v>
      </c>
      <c r="B85" s="170" t="s">
        <v>85</v>
      </c>
      <c r="C85" s="170" t="s">
        <v>75</v>
      </c>
      <c r="D85" s="170" t="s">
        <v>73</v>
      </c>
      <c r="E85" s="175">
        <v>9908022</v>
      </c>
      <c r="F85" s="184">
        <v>810</v>
      </c>
      <c r="G85" s="183">
        <v>0</v>
      </c>
    </row>
    <row r="86" spans="1:7" s="152" customFormat="1" ht="19.5" customHeight="1">
      <c r="A86" s="177" t="s">
        <v>44</v>
      </c>
      <c r="B86" s="170" t="s">
        <v>85</v>
      </c>
      <c r="C86" s="178" t="s">
        <v>75</v>
      </c>
      <c r="D86" s="178" t="s">
        <v>79</v>
      </c>
      <c r="E86" s="179"/>
      <c r="F86" s="180"/>
      <c r="G86" s="181">
        <f>G87</f>
        <v>2791.8</v>
      </c>
    </row>
    <row r="87" spans="1:7" s="152" customFormat="1" ht="54" customHeight="1">
      <c r="A87" s="154" t="s">
        <v>352</v>
      </c>
      <c r="B87" s="170" t="s">
        <v>85</v>
      </c>
      <c r="C87" s="170" t="s">
        <v>75</v>
      </c>
      <c r="D87" s="170" t="s">
        <v>79</v>
      </c>
      <c r="E87" s="175">
        <v>200000</v>
      </c>
      <c r="F87" s="180"/>
      <c r="G87" s="183">
        <f>G88</f>
        <v>2791.8</v>
      </c>
    </row>
    <row r="88" spans="1:7" s="152" customFormat="1" ht="37.5" customHeight="1">
      <c r="A88" s="177" t="s">
        <v>254</v>
      </c>
      <c r="B88" s="170" t="s">
        <v>85</v>
      </c>
      <c r="C88" s="170" t="s">
        <v>75</v>
      </c>
      <c r="D88" s="170" t="s">
        <v>79</v>
      </c>
      <c r="E88" s="175">
        <v>230000</v>
      </c>
      <c r="F88" s="180"/>
      <c r="G88" s="183">
        <f>G95</f>
        <v>2791.8</v>
      </c>
    </row>
    <row r="89" spans="1:7" s="152" customFormat="1" ht="47.25" hidden="1">
      <c r="A89" s="112" t="s">
        <v>255</v>
      </c>
      <c r="B89" s="170" t="s">
        <v>85</v>
      </c>
      <c r="C89" s="170" t="s">
        <v>75</v>
      </c>
      <c r="D89" s="170" t="s">
        <v>79</v>
      </c>
      <c r="E89" s="175">
        <v>9907014</v>
      </c>
      <c r="F89" s="180"/>
      <c r="G89" s="183">
        <f>G90</f>
        <v>0</v>
      </c>
    </row>
    <row r="90" spans="1:7" s="152" customFormat="1" ht="37.5" customHeight="1" hidden="1">
      <c r="A90" s="177" t="s">
        <v>254</v>
      </c>
      <c r="B90" s="170" t="s">
        <v>85</v>
      </c>
      <c r="C90" s="170" t="s">
        <v>75</v>
      </c>
      <c r="D90" s="170" t="s">
        <v>79</v>
      </c>
      <c r="E90" s="175">
        <v>9907014</v>
      </c>
      <c r="F90" s="184">
        <v>244</v>
      </c>
      <c r="G90" s="183">
        <v>0</v>
      </c>
    </row>
    <row r="91" spans="1:7" s="152" customFormat="1" ht="47.25" hidden="1">
      <c r="A91" s="112" t="s">
        <v>255</v>
      </c>
      <c r="B91" s="170" t="s">
        <v>85</v>
      </c>
      <c r="C91" s="170" t="s">
        <v>75</v>
      </c>
      <c r="D91" s="170" t="s">
        <v>79</v>
      </c>
      <c r="E91" s="175">
        <v>9907088</v>
      </c>
      <c r="F91" s="180"/>
      <c r="G91" s="183">
        <f>G92</f>
        <v>0</v>
      </c>
    </row>
    <row r="92" spans="1:7" s="152" customFormat="1" ht="39.75" customHeight="1" hidden="1">
      <c r="A92" s="177" t="s">
        <v>254</v>
      </c>
      <c r="B92" s="170" t="s">
        <v>85</v>
      </c>
      <c r="C92" s="170" t="s">
        <v>75</v>
      </c>
      <c r="D92" s="170" t="s">
        <v>79</v>
      </c>
      <c r="E92" s="175">
        <v>9907088</v>
      </c>
      <c r="F92" s="184">
        <v>244</v>
      </c>
      <c r="G92" s="183">
        <v>0</v>
      </c>
    </row>
    <row r="93" spans="1:7" s="152" customFormat="1" ht="47.25" hidden="1">
      <c r="A93" s="112" t="s">
        <v>255</v>
      </c>
      <c r="B93" s="170" t="s">
        <v>85</v>
      </c>
      <c r="C93" s="170" t="s">
        <v>75</v>
      </c>
      <c r="D93" s="170" t="s">
        <v>79</v>
      </c>
      <c r="E93" s="175">
        <v>9907420</v>
      </c>
      <c r="F93" s="180"/>
      <c r="G93" s="183">
        <f>G94</f>
        <v>0</v>
      </c>
    </row>
    <row r="94" spans="1:7" s="152" customFormat="1" ht="39.75" customHeight="1" hidden="1">
      <c r="A94" s="177" t="s">
        <v>254</v>
      </c>
      <c r="B94" s="170" t="s">
        <v>85</v>
      </c>
      <c r="C94" s="170" t="s">
        <v>75</v>
      </c>
      <c r="D94" s="170" t="s">
        <v>79</v>
      </c>
      <c r="E94" s="175">
        <v>9907420</v>
      </c>
      <c r="F94" s="184">
        <v>244</v>
      </c>
      <c r="G94" s="183">
        <v>0</v>
      </c>
    </row>
    <row r="95" spans="1:7" s="152" customFormat="1" ht="162.75" customHeight="1">
      <c r="A95" s="112" t="s">
        <v>332</v>
      </c>
      <c r="B95" s="170" t="s">
        <v>85</v>
      </c>
      <c r="C95" s="170" t="s">
        <v>75</v>
      </c>
      <c r="D95" s="170" t="s">
        <v>79</v>
      </c>
      <c r="E95" s="175">
        <v>230106</v>
      </c>
      <c r="F95" s="184"/>
      <c r="G95" s="183">
        <f>G96</f>
        <v>2791.8</v>
      </c>
    </row>
    <row r="96" spans="1:12" s="152" customFormat="1" ht="46.5" customHeight="1">
      <c r="A96" s="185" t="s">
        <v>295</v>
      </c>
      <c r="B96" s="170" t="s">
        <v>85</v>
      </c>
      <c r="C96" s="170" t="s">
        <v>75</v>
      </c>
      <c r="D96" s="170" t="s">
        <v>79</v>
      </c>
      <c r="E96" s="175">
        <v>230106</v>
      </c>
      <c r="F96" s="184">
        <v>240</v>
      </c>
      <c r="G96" s="183">
        <v>2791.8</v>
      </c>
      <c r="L96" s="152" t="s">
        <v>48</v>
      </c>
    </row>
    <row r="97" spans="1:7" s="152" customFormat="1" ht="83.25" customHeight="1" hidden="1">
      <c r="A97" s="192" t="s">
        <v>94</v>
      </c>
      <c r="B97" s="170" t="s">
        <v>85</v>
      </c>
      <c r="C97" s="170" t="s">
        <v>75</v>
      </c>
      <c r="D97" s="170" t="s">
        <v>79</v>
      </c>
      <c r="E97" s="175">
        <v>9901005</v>
      </c>
      <c r="F97" s="184"/>
      <c r="G97" s="183" t="e">
        <f>#REF!</f>
        <v>#REF!</v>
      </c>
    </row>
    <row r="98" spans="1:7" s="152" customFormat="1" ht="31.5">
      <c r="A98" s="177" t="s">
        <v>21</v>
      </c>
      <c r="B98" s="170" t="s">
        <v>85</v>
      </c>
      <c r="C98" s="178" t="s">
        <v>75</v>
      </c>
      <c r="D98" s="178" t="s">
        <v>81</v>
      </c>
      <c r="E98" s="179"/>
      <c r="F98" s="180"/>
      <c r="G98" s="181">
        <f>G99</f>
        <v>300</v>
      </c>
    </row>
    <row r="99" spans="1:7" s="152" customFormat="1" ht="31.5">
      <c r="A99" s="255" t="s">
        <v>259</v>
      </c>
      <c r="B99" s="170" t="s">
        <v>85</v>
      </c>
      <c r="C99" s="170" t="s">
        <v>75</v>
      </c>
      <c r="D99" s="170" t="s">
        <v>81</v>
      </c>
      <c r="E99" s="175">
        <v>9900000</v>
      </c>
      <c r="F99" s="180"/>
      <c r="G99" s="183">
        <f>G100</f>
        <v>300</v>
      </c>
    </row>
    <row r="100" spans="1:7" s="152" customFormat="1" ht="47.25">
      <c r="A100" s="177" t="s">
        <v>294</v>
      </c>
      <c r="B100" s="170" t="s">
        <v>85</v>
      </c>
      <c r="C100" s="170" t="s">
        <v>75</v>
      </c>
      <c r="D100" s="170" t="s">
        <v>81</v>
      </c>
      <c r="E100" s="175">
        <v>9900000</v>
      </c>
      <c r="F100" s="180"/>
      <c r="G100" s="183">
        <f>G101</f>
        <v>300</v>
      </c>
    </row>
    <row r="101" spans="1:7" s="152" customFormat="1" ht="60.75" customHeight="1">
      <c r="A101" s="256" t="s">
        <v>371</v>
      </c>
      <c r="B101" s="170" t="s">
        <v>85</v>
      </c>
      <c r="C101" s="170" t="s">
        <v>75</v>
      </c>
      <c r="D101" s="170" t="s">
        <v>81</v>
      </c>
      <c r="E101" s="175">
        <v>9900028</v>
      </c>
      <c r="F101" s="184"/>
      <c r="G101" s="183">
        <f>G102</f>
        <v>300</v>
      </c>
    </row>
    <row r="102" spans="1:7" s="152" customFormat="1" ht="45.75" customHeight="1">
      <c r="A102" s="185" t="s">
        <v>295</v>
      </c>
      <c r="B102" s="170" t="s">
        <v>85</v>
      </c>
      <c r="C102" s="170" t="s">
        <v>75</v>
      </c>
      <c r="D102" s="170" t="s">
        <v>81</v>
      </c>
      <c r="E102" s="175">
        <v>9900028</v>
      </c>
      <c r="F102" s="184">
        <v>240</v>
      </c>
      <c r="G102" s="183">
        <v>300</v>
      </c>
    </row>
    <row r="103" spans="1:7" s="152" customFormat="1" ht="15.75">
      <c r="A103" s="177" t="s">
        <v>22</v>
      </c>
      <c r="B103" s="170" t="s">
        <v>85</v>
      </c>
      <c r="C103" s="178" t="s">
        <v>80</v>
      </c>
      <c r="D103" s="178" t="s">
        <v>72</v>
      </c>
      <c r="E103" s="175"/>
      <c r="F103" s="184"/>
      <c r="G103" s="181">
        <f>G104+G123+G143</f>
        <v>13255.4</v>
      </c>
    </row>
    <row r="104" spans="1:7" s="152" customFormat="1" ht="15.75">
      <c r="A104" s="177" t="s">
        <v>23</v>
      </c>
      <c r="B104" s="170" t="s">
        <v>85</v>
      </c>
      <c r="C104" s="178" t="s">
        <v>80</v>
      </c>
      <c r="D104" s="178" t="s">
        <v>71</v>
      </c>
      <c r="E104" s="179"/>
      <c r="F104" s="180"/>
      <c r="G104" s="181">
        <f>G115+G119</f>
        <v>510</v>
      </c>
    </row>
    <row r="105" spans="1:7" s="152" customFormat="1" ht="126" hidden="1">
      <c r="A105" s="193" t="s">
        <v>40</v>
      </c>
      <c r="B105" s="170" t="s">
        <v>85</v>
      </c>
      <c r="C105" s="194">
        <v>500</v>
      </c>
      <c r="D105" s="194">
        <v>501</v>
      </c>
      <c r="E105" s="195" t="s">
        <v>36</v>
      </c>
      <c r="F105" s="196"/>
      <c r="G105" s="183">
        <v>0</v>
      </c>
    </row>
    <row r="106" spans="1:7" s="152" customFormat="1" ht="31.5" hidden="1">
      <c r="A106" s="182" t="s">
        <v>52</v>
      </c>
      <c r="B106" s="170" t="s">
        <v>85</v>
      </c>
      <c r="C106" s="194">
        <v>500</v>
      </c>
      <c r="D106" s="194">
        <v>501</v>
      </c>
      <c r="E106" s="195" t="s">
        <v>36</v>
      </c>
      <c r="F106" s="196">
        <v>244</v>
      </c>
      <c r="G106" s="183">
        <v>0</v>
      </c>
    </row>
    <row r="107" spans="1:7" s="152" customFormat="1" ht="94.5" hidden="1">
      <c r="A107" s="182" t="s">
        <v>25</v>
      </c>
      <c r="B107" s="170" t="s">
        <v>85</v>
      </c>
      <c r="C107" s="170">
        <v>500</v>
      </c>
      <c r="D107" s="170">
        <v>501</v>
      </c>
      <c r="E107" s="175" t="s">
        <v>24</v>
      </c>
      <c r="F107" s="184"/>
      <c r="G107" s="183">
        <v>0</v>
      </c>
    </row>
    <row r="108" spans="1:7" s="152" customFormat="1" ht="31.5" hidden="1">
      <c r="A108" s="182" t="s">
        <v>10</v>
      </c>
      <c r="B108" s="170" t="s">
        <v>85</v>
      </c>
      <c r="C108" s="170">
        <v>500</v>
      </c>
      <c r="D108" s="170">
        <v>501</v>
      </c>
      <c r="E108" s="175" t="s">
        <v>24</v>
      </c>
      <c r="F108" s="184">
        <v>900</v>
      </c>
      <c r="G108" s="183">
        <v>0</v>
      </c>
    </row>
    <row r="109" spans="1:7" s="152" customFormat="1" ht="47.25" hidden="1">
      <c r="A109" s="182" t="s">
        <v>46</v>
      </c>
      <c r="B109" s="170" t="s">
        <v>85</v>
      </c>
      <c r="C109" s="170">
        <v>500</v>
      </c>
      <c r="D109" s="170">
        <v>501</v>
      </c>
      <c r="E109" s="175">
        <v>1020102</v>
      </c>
      <c r="F109" s="184"/>
      <c r="G109" s="183">
        <v>0</v>
      </c>
    </row>
    <row r="110" spans="1:7" s="152" customFormat="1" ht="31.5" hidden="1">
      <c r="A110" s="182" t="s">
        <v>10</v>
      </c>
      <c r="B110" s="170" t="s">
        <v>85</v>
      </c>
      <c r="C110" s="170">
        <v>500</v>
      </c>
      <c r="D110" s="170">
        <v>501</v>
      </c>
      <c r="E110" s="175">
        <v>1020102</v>
      </c>
      <c r="F110" s="184">
        <v>900</v>
      </c>
      <c r="G110" s="183">
        <v>0</v>
      </c>
    </row>
    <row r="111" spans="1:7" s="152" customFormat="1" ht="47.25" hidden="1">
      <c r="A111" s="182" t="s">
        <v>37</v>
      </c>
      <c r="B111" s="170" t="s">
        <v>85</v>
      </c>
      <c r="C111" s="170">
        <v>500</v>
      </c>
      <c r="D111" s="170">
        <v>501</v>
      </c>
      <c r="E111" s="175">
        <v>1020000</v>
      </c>
      <c r="F111" s="184"/>
      <c r="G111" s="183">
        <f>G112</f>
        <v>0</v>
      </c>
    </row>
    <row r="112" spans="1:7" s="152" customFormat="1" ht="47.25" hidden="1">
      <c r="A112" s="182" t="s">
        <v>38</v>
      </c>
      <c r="B112" s="170" t="s">
        <v>85</v>
      </c>
      <c r="C112" s="170">
        <v>500</v>
      </c>
      <c r="D112" s="170">
        <v>501</v>
      </c>
      <c r="E112" s="175">
        <v>1020102</v>
      </c>
      <c r="F112" s="184"/>
      <c r="G112" s="183">
        <f>G113+G114</f>
        <v>0</v>
      </c>
    </row>
    <row r="113" spans="1:7" s="152" customFormat="1" ht="15.75" hidden="1">
      <c r="A113" s="182" t="s">
        <v>35</v>
      </c>
      <c r="B113" s="170" t="s">
        <v>85</v>
      </c>
      <c r="C113" s="170">
        <v>500</v>
      </c>
      <c r="D113" s="170">
        <v>501</v>
      </c>
      <c r="E113" s="175">
        <v>1020102</v>
      </c>
      <c r="F113" s="184">
        <v>3</v>
      </c>
      <c r="G113" s="183">
        <v>0</v>
      </c>
    </row>
    <row r="114" spans="1:7" s="152" customFormat="1" ht="31.5" hidden="1">
      <c r="A114" s="182" t="s">
        <v>10</v>
      </c>
      <c r="B114" s="170" t="s">
        <v>85</v>
      </c>
      <c r="C114" s="170">
        <v>500</v>
      </c>
      <c r="D114" s="170">
        <v>501</v>
      </c>
      <c r="E114" s="175">
        <v>1020102</v>
      </c>
      <c r="F114" s="184">
        <v>900</v>
      </c>
      <c r="G114" s="183">
        <v>0</v>
      </c>
    </row>
    <row r="115" spans="1:7" s="152" customFormat="1" ht="54" customHeight="1">
      <c r="A115" s="154" t="s">
        <v>352</v>
      </c>
      <c r="B115" s="170" t="s">
        <v>85</v>
      </c>
      <c r="C115" s="170" t="s">
        <v>80</v>
      </c>
      <c r="D115" s="170" t="s">
        <v>71</v>
      </c>
      <c r="E115" s="175">
        <v>200000</v>
      </c>
      <c r="F115" s="180"/>
      <c r="G115" s="183">
        <f>G116</f>
        <v>500</v>
      </c>
    </row>
    <row r="116" spans="1:7" s="152" customFormat="1" ht="69.75" customHeight="1">
      <c r="A116" s="177" t="s">
        <v>253</v>
      </c>
      <c r="B116" s="170" t="s">
        <v>85</v>
      </c>
      <c r="C116" s="170" t="s">
        <v>80</v>
      </c>
      <c r="D116" s="170" t="s">
        <v>71</v>
      </c>
      <c r="E116" s="175">
        <v>220000</v>
      </c>
      <c r="F116" s="180"/>
      <c r="G116" s="183">
        <f>G117</f>
        <v>500</v>
      </c>
    </row>
    <row r="117" spans="1:7" s="152" customFormat="1" ht="129.75" customHeight="1">
      <c r="A117" s="112" t="s">
        <v>330</v>
      </c>
      <c r="B117" s="170" t="s">
        <v>85</v>
      </c>
      <c r="C117" s="170" t="s">
        <v>80</v>
      </c>
      <c r="D117" s="170" t="s">
        <v>71</v>
      </c>
      <c r="E117" s="175">
        <v>220104</v>
      </c>
      <c r="F117" s="184"/>
      <c r="G117" s="183">
        <f>G118</f>
        <v>500</v>
      </c>
    </row>
    <row r="118" spans="1:7" s="152" customFormat="1" ht="47.25">
      <c r="A118" s="185" t="s">
        <v>295</v>
      </c>
      <c r="B118" s="170" t="s">
        <v>85</v>
      </c>
      <c r="C118" s="170" t="s">
        <v>80</v>
      </c>
      <c r="D118" s="170" t="s">
        <v>71</v>
      </c>
      <c r="E118" s="175">
        <v>220104</v>
      </c>
      <c r="F118" s="184">
        <v>240</v>
      </c>
      <c r="G118" s="183">
        <v>500</v>
      </c>
    </row>
    <row r="119" spans="1:7" s="152" customFormat="1" ht="15.75">
      <c r="A119" s="182" t="s">
        <v>90</v>
      </c>
      <c r="B119" s="170" t="s">
        <v>85</v>
      </c>
      <c r="C119" s="170" t="s">
        <v>80</v>
      </c>
      <c r="D119" s="170" t="s">
        <v>71</v>
      </c>
      <c r="E119" s="175">
        <v>9000000</v>
      </c>
      <c r="F119" s="184"/>
      <c r="G119" s="183">
        <f>G120</f>
        <v>10</v>
      </c>
    </row>
    <row r="120" spans="1:7" s="152" customFormat="1" ht="47.25">
      <c r="A120" s="182" t="s">
        <v>91</v>
      </c>
      <c r="B120" s="170" t="s">
        <v>85</v>
      </c>
      <c r="C120" s="170" t="s">
        <v>80</v>
      </c>
      <c r="D120" s="170" t="s">
        <v>71</v>
      </c>
      <c r="E120" s="175">
        <v>9900000</v>
      </c>
      <c r="F120" s="184"/>
      <c r="G120" s="183">
        <f>G121</f>
        <v>10</v>
      </c>
    </row>
    <row r="121" spans="1:7" s="152" customFormat="1" ht="47.25">
      <c r="A121" s="112" t="s">
        <v>359</v>
      </c>
      <c r="B121" s="170" t="s">
        <v>85</v>
      </c>
      <c r="C121" s="170" t="s">
        <v>80</v>
      </c>
      <c r="D121" s="170" t="s">
        <v>71</v>
      </c>
      <c r="E121" s="175">
        <v>9908002</v>
      </c>
      <c r="F121" s="184"/>
      <c r="G121" s="183">
        <f>G122</f>
        <v>10</v>
      </c>
    </row>
    <row r="122" spans="1:7" s="152" customFormat="1" ht="47.25">
      <c r="A122" s="182" t="s">
        <v>62</v>
      </c>
      <c r="B122" s="170" t="s">
        <v>85</v>
      </c>
      <c r="C122" s="170" t="s">
        <v>80</v>
      </c>
      <c r="D122" s="170" t="s">
        <v>71</v>
      </c>
      <c r="E122" s="175">
        <v>9908002</v>
      </c>
      <c r="F122" s="184">
        <v>240</v>
      </c>
      <c r="G122" s="183">
        <v>10</v>
      </c>
    </row>
    <row r="123" spans="1:7" s="152" customFormat="1" ht="15.75">
      <c r="A123" s="177" t="s">
        <v>26</v>
      </c>
      <c r="B123" s="170" t="s">
        <v>85</v>
      </c>
      <c r="C123" s="178" t="s">
        <v>80</v>
      </c>
      <c r="D123" s="178" t="s">
        <v>73</v>
      </c>
      <c r="E123" s="179"/>
      <c r="F123" s="180"/>
      <c r="G123" s="181">
        <f>G130+G126</f>
        <v>5700</v>
      </c>
    </row>
    <row r="124" spans="1:11" s="152" customFormat="1" ht="15.75" hidden="1">
      <c r="A124" s="182" t="s">
        <v>47</v>
      </c>
      <c r="B124" s="170" t="s">
        <v>85</v>
      </c>
      <c r="C124" s="194">
        <v>500</v>
      </c>
      <c r="D124" s="194">
        <v>502</v>
      </c>
      <c r="E124" s="175">
        <v>700401</v>
      </c>
      <c r="F124" s="184"/>
      <c r="G124" s="183">
        <v>0</v>
      </c>
      <c r="K124" s="186"/>
    </row>
    <row r="125" spans="1:7" s="152" customFormat="1" ht="31.5" hidden="1">
      <c r="A125" s="182" t="s">
        <v>10</v>
      </c>
      <c r="B125" s="170" t="s">
        <v>85</v>
      </c>
      <c r="C125" s="194">
        <v>500</v>
      </c>
      <c r="D125" s="194">
        <v>502</v>
      </c>
      <c r="E125" s="175">
        <v>700401</v>
      </c>
      <c r="F125" s="170">
        <v>900</v>
      </c>
      <c r="G125" s="183">
        <v>0</v>
      </c>
    </row>
    <row r="126" spans="1:7" s="152" customFormat="1" ht="31.5">
      <c r="A126" s="185" t="s">
        <v>259</v>
      </c>
      <c r="B126" s="170" t="s">
        <v>85</v>
      </c>
      <c r="C126" s="194" t="s">
        <v>80</v>
      </c>
      <c r="D126" s="194" t="s">
        <v>73</v>
      </c>
      <c r="E126" s="175">
        <v>9000000</v>
      </c>
      <c r="F126" s="170"/>
      <c r="G126" s="183">
        <f>G127</f>
        <v>100</v>
      </c>
    </row>
    <row r="127" spans="1:7" s="152" customFormat="1" ht="47.25">
      <c r="A127" s="182" t="s">
        <v>91</v>
      </c>
      <c r="B127" s="170" t="s">
        <v>85</v>
      </c>
      <c r="C127" s="194" t="s">
        <v>80</v>
      </c>
      <c r="D127" s="194" t="s">
        <v>73</v>
      </c>
      <c r="E127" s="175">
        <v>9900000</v>
      </c>
      <c r="F127" s="170"/>
      <c r="G127" s="183">
        <f>G128</f>
        <v>100</v>
      </c>
    </row>
    <row r="128" spans="1:7" s="152" customFormat="1" ht="47.25">
      <c r="A128" s="112" t="s">
        <v>262</v>
      </c>
      <c r="B128" s="170" t="s">
        <v>85</v>
      </c>
      <c r="C128" s="194" t="s">
        <v>80</v>
      </c>
      <c r="D128" s="194" t="s">
        <v>73</v>
      </c>
      <c r="E128" s="175">
        <v>9908004</v>
      </c>
      <c r="F128" s="170"/>
      <c r="G128" s="183">
        <f>G129</f>
        <v>100</v>
      </c>
    </row>
    <row r="129" spans="1:7" s="152" customFormat="1" ht="48" customHeight="1">
      <c r="A129" s="185" t="s">
        <v>295</v>
      </c>
      <c r="B129" s="170" t="s">
        <v>85</v>
      </c>
      <c r="C129" s="194" t="s">
        <v>80</v>
      </c>
      <c r="D129" s="194" t="s">
        <v>73</v>
      </c>
      <c r="E129" s="175">
        <v>9908004</v>
      </c>
      <c r="F129" s="170" t="s">
        <v>290</v>
      </c>
      <c r="G129" s="183">
        <v>100</v>
      </c>
    </row>
    <row r="130" spans="1:7" s="152" customFormat="1" ht="63">
      <c r="A130" s="154" t="s">
        <v>352</v>
      </c>
      <c r="B130" s="170" t="s">
        <v>85</v>
      </c>
      <c r="C130" s="194" t="s">
        <v>80</v>
      </c>
      <c r="D130" s="194" t="s">
        <v>73</v>
      </c>
      <c r="E130" s="175">
        <v>200000</v>
      </c>
      <c r="F130" s="180"/>
      <c r="G130" s="183">
        <f>G131</f>
        <v>5600</v>
      </c>
    </row>
    <row r="131" spans="1:7" s="152" customFormat="1" ht="63">
      <c r="A131" s="177" t="s">
        <v>253</v>
      </c>
      <c r="B131" s="170" t="s">
        <v>85</v>
      </c>
      <c r="C131" s="194" t="s">
        <v>80</v>
      </c>
      <c r="D131" s="194" t="s">
        <v>73</v>
      </c>
      <c r="E131" s="175">
        <v>220000</v>
      </c>
      <c r="F131" s="180"/>
      <c r="G131" s="183">
        <f>G132+G134+G136</f>
        <v>5600</v>
      </c>
    </row>
    <row r="132" spans="1:7" s="152" customFormat="1" ht="78.75" hidden="1">
      <c r="A132" s="182" t="s">
        <v>174</v>
      </c>
      <c r="B132" s="170" t="s">
        <v>85</v>
      </c>
      <c r="C132" s="194" t="s">
        <v>80</v>
      </c>
      <c r="D132" s="194" t="s">
        <v>73</v>
      </c>
      <c r="E132" s="175">
        <v>9907088</v>
      </c>
      <c r="F132" s="180"/>
      <c r="G132" s="183">
        <f>G133</f>
        <v>0</v>
      </c>
    </row>
    <row r="133" spans="1:7" s="152" customFormat="1" ht="33.75" customHeight="1" hidden="1">
      <c r="A133" s="182" t="s">
        <v>52</v>
      </c>
      <c r="B133" s="170" t="s">
        <v>85</v>
      </c>
      <c r="C133" s="194" t="s">
        <v>80</v>
      </c>
      <c r="D133" s="194" t="s">
        <v>73</v>
      </c>
      <c r="E133" s="175">
        <v>9907088</v>
      </c>
      <c r="F133" s="184">
        <v>244</v>
      </c>
      <c r="G133" s="183">
        <v>0</v>
      </c>
    </row>
    <row r="134" spans="1:7" s="152" customFormat="1" ht="126">
      <c r="A134" s="112" t="s">
        <v>330</v>
      </c>
      <c r="B134" s="170" t="s">
        <v>85</v>
      </c>
      <c r="C134" s="194" t="s">
        <v>80</v>
      </c>
      <c r="D134" s="194" t="s">
        <v>73</v>
      </c>
      <c r="E134" s="175">
        <v>220104</v>
      </c>
      <c r="F134" s="196"/>
      <c r="G134" s="183">
        <f>G135</f>
        <v>0</v>
      </c>
    </row>
    <row r="135" spans="1:7" s="152" customFormat="1" ht="51" customHeight="1">
      <c r="A135" s="185" t="s">
        <v>295</v>
      </c>
      <c r="B135" s="170" t="s">
        <v>85</v>
      </c>
      <c r="C135" s="194" t="s">
        <v>80</v>
      </c>
      <c r="D135" s="194" t="s">
        <v>73</v>
      </c>
      <c r="E135" s="175">
        <v>220104</v>
      </c>
      <c r="F135" s="196">
        <v>240</v>
      </c>
      <c r="G135" s="183">
        <v>0</v>
      </c>
    </row>
    <row r="136" spans="1:7" s="152" customFormat="1" ht="141.75">
      <c r="A136" s="112" t="s">
        <v>331</v>
      </c>
      <c r="B136" s="170" t="s">
        <v>85</v>
      </c>
      <c r="C136" s="170" t="s">
        <v>80</v>
      </c>
      <c r="D136" s="170" t="s">
        <v>73</v>
      </c>
      <c r="E136" s="175">
        <v>220105</v>
      </c>
      <c r="F136" s="184"/>
      <c r="G136" s="183">
        <f>G138+G137+G139</f>
        <v>5600</v>
      </c>
    </row>
    <row r="137" spans="1:7" s="152" customFormat="1" ht="47.25" hidden="1">
      <c r="A137" s="182" t="s">
        <v>51</v>
      </c>
      <c r="B137" s="170" t="s">
        <v>85</v>
      </c>
      <c r="C137" s="170" t="s">
        <v>80</v>
      </c>
      <c r="D137" s="170" t="s">
        <v>73</v>
      </c>
      <c r="E137" s="175">
        <v>220104</v>
      </c>
      <c r="F137" s="184">
        <v>242</v>
      </c>
      <c r="G137" s="183">
        <v>0</v>
      </c>
    </row>
    <row r="138" spans="1:7" s="152" customFormat="1" ht="47.25">
      <c r="A138" s="185" t="s">
        <v>295</v>
      </c>
      <c r="B138" s="170" t="s">
        <v>85</v>
      </c>
      <c r="C138" s="170" t="s">
        <v>80</v>
      </c>
      <c r="D138" s="170" t="s">
        <v>73</v>
      </c>
      <c r="E138" s="175">
        <v>220105</v>
      </c>
      <c r="F138" s="184">
        <v>240</v>
      </c>
      <c r="G138" s="183">
        <v>5600</v>
      </c>
    </row>
    <row r="139" spans="1:7" s="152" customFormat="1" ht="30.75" customHeight="1" hidden="1">
      <c r="A139" s="182" t="s">
        <v>49</v>
      </c>
      <c r="B139" s="170" t="s">
        <v>85</v>
      </c>
      <c r="C139" s="170" t="s">
        <v>80</v>
      </c>
      <c r="D139" s="170" t="s">
        <v>73</v>
      </c>
      <c r="E139" s="175">
        <v>9908022</v>
      </c>
      <c r="F139" s="194" t="s">
        <v>93</v>
      </c>
      <c r="G139" s="183">
        <v>0</v>
      </c>
    </row>
    <row r="140" spans="1:7" s="152" customFormat="1" ht="31.5" hidden="1">
      <c r="A140" s="193" t="s">
        <v>53</v>
      </c>
      <c r="B140" s="170" t="s">
        <v>85</v>
      </c>
      <c r="C140" s="170">
        <v>500</v>
      </c>
      <c r="D140" s="198" t="s">
        <v>58</v>
      </c>
      <c r="E140" s="199" t="s">
        <v>59</v>
      </c>
      <c r="F140" s="198"/>
      <c r="G140" s="183">
        <f>G141</f>
        <v>0</v>
      </c>
    </row>
    <row r="141" spans="1:7" s="152" customFormat="1" ht="63" hidden="1">
      <c r="A141" s="200" t="s">
        <v>54</v>
      </c>
      <c r="B141" s="170" t="s">
        <v>85</v>
      </c>
      <c r="C141" s="170">
        <v>500</v>
      </c>
      <c r="D141" s="198" t="s">
        <v>58</v>
      </c>
      <c r="E141" s="199" t="s">
        <v>60</v>
      </c>
      <c r="F141" s="194"/>
      <c r="G141" s="183">
        <f>G142</f>
        <v>0</v>
      </c>
    </row>
    <row r="142" spans="1:7" s="152" customFormat="1" ht="31.5" hidden="1">
      <c r="A142" s="200" t="s">
        <v>10</v>
      </c>
      <c r="B142" s="170" t="s">
        <v>85</v>
      </c>
      <c r="C142" s="170">
        <v>500</v>
      </c>
      <c r="D142" s="198" t="s">
        <v>58</v>
      </c>
      <c r="E142" s="199" t="s">
        <v>60</v>
      </c>
      <c r="F142" s="198">
        <v>900</v>
      </c>
      <c r="G142" s="183">
        <v>0</v>
      </c>
    </row>
    <row r="143" spans="1:7" s="152" customFormat="1" ht="15.75">
      <c r="A143" s="177" t="s">
        <v>27</v>
      </c>
      <c r="B143" s="170" t="s">
        <v>85</v>
      </c>
      <c r="C143" s="178" t="s">
        <v>80</v>
      </c>
      <c r="D143" s="178" t="s">
        <v>74</v>
      </c>
      <c r="E143" s="179"/>
      <c r="F143" s="180"/>
      <c r="G143" s="181">
        <f>G144</f>
        <v>7045.4</v>
      </c>
    </row>
    <row r="144" spans="1:7" s="152" customFormat="1" ht="54" customHeight="1">
      <c r="A144" s="154" t="s">
        <v>352</v>
      </c>
      <c r="B144" s="170" t="s">
        <v>85</v>
      </c>
      <c r="C144" s="170" t="s">
        <v>80</v>
      </c>
      <c r="D144" s="170" t="s">
        <v>74</v>
      </c>
      <c r="E144" s="175">
        <v>200000</v>
      </c>
      <c r="F144" s="180"/>
      <c r="G144" s="183">
        <f>G145+G148</f>
        <v>7045.4</v>
      </c>
    </row>
    <row r="145" spans="1:7" s="152" customFormat="1" ht="31.5">
      <c r="A145" s="177" t="s">
        <v>254</v>
      </c>
      <c r="B145" s="170" t="s">
        <v>85</v>
      </c>
      <c r="C145" s="170" t="s">
        <v>80</v>
      </c>
      <c r="D145" s="170" t="s">
        <v>74</v>
      </c>
      <c r="E145" s="175">
        <v>23000</v>
      </c>
      <c r="F145" s="180"/>
      <c r="G145" s="183">
        <f>G146</f>
        <v>665.4</v>
      </c>
    </row>
    <row r="146" spans="1:7" s="152" customFormat="1" ht="157.5">
      <c r="A146" s="112" t="s">
        <v>333</v>
      </c>
      <c r="B146" s="170" t="s">
        <v>85</v>
      </c>
      <c r="C146" s="170" t="s">
        <v>80</v>
      </c>
      <c r="D146" s="170" t="s">
        <v>74</v>
      </c>
      <c r="E146" s="175">
        <v>230107</v>
      </c>
      <c r="F146" s="180"/>
      <c r="G146" s="183">
        <f>G147</f>
        <v>665.4</v>
      </c>
    </row>
    <row r="147" spans="1:7" s="152" customFormat="1" ht="47.25">
      <c r="A147" s="185" t="s">
        <v>295</v>
      </c>
      <c r="B147" s="170" t="s">
        <v>85</v>
      </c>
      <c r="C147" s="170" t="s">
        <v>80</v>
      </c>
      <c r="D147" s="170" t="s">
        <v>74</v>
      </c>
      <c r="E147" s="175">
        <v>230107</v>
      </c>
      <c r="F147" s="184">
        <v>240</v>
      </c>
      <c r="G147" s="183">
        <v>665.4</v>
      </c>
    </row>
    <row r="148" spans="1:7" s="152" customFormat="1" ht="40.5" customHeight="1">
      <c r="A148" s="177" t="s">
        <v>257</v>
      </c>
      <c r="B148" s="170" t="s">
        <v>85</v>
      </c>
      <c r="C148" s="170" t="s">
        <v>80</v>
      </c>
      <c r="D148" s="170" t="s">
        <v>74</v>
      </c>
      <c r="E148" s="175">
        <v>250000</v>
      </c>
      <c r="F148" s="180"/>
      <c r="G148" s="183">
        <f>G149+G151+G153+G155+G161+G163</f>
        <v>6380</v>
      </c>
    </row>
    <row r="149" spans="1:7" s="152" customFormat="1" ht="102" customHeight="1">
      <c r="A149" s="182" t="s">
        <v>335</v>
      </c>
      <c r="B149" s="170" t="s">
        <v>85</v>
      </c>
      <c r="C149" s="170" t="s">
        <v>80</v>
      </c>
      <c r="D149" s="170" t="s">
        <v>74</v>
      </c>
      <c r="E149" s="175">
        <v>250109</v>
      </c>
      <c r="F149" s="184"/>
      <c r="G149" s="183">
        <f>G150</f>
        <v>3000</v>
      </c>
    </row>
    <row r="150" spans="1:7" s="152" customFormat="1" ht="47.25">
      <c r="A150" s="185" t="s">
        <v>295</v>
      </c>
      <c r="B150" s="170" t="s">
        <v>85</v>
      </c>
      <c r="C150" s="170" t="s">
        <v>80</v>
      </c>
      <c r="D150" s="170" t="s">
        <v>74</v>
      </c>
      <c r="E150" s="175">
        <v>250109</v>
      </c>
      <c r="F150" s="184">
        <v>240</v>
      </c>
      <c r="G150" s="183">
        <v>3000</v>
      </c>
    </row>
    <row r="151" spans="1:7" s="152" customFormat="1" ht="110.25">
      <c r="A151" s="182" t="s">
        <v>336</v>
      </c>
      <c r="B151" s="170" t="s">
        <v>85</v>
      </c>
      <c r="C151" s="170" t="s">
        <v>80</v>
      </c>
      <c r="D151" s="170" t="s">
        <v>74</v>
      </c>
      <c r="E151" s="175">
        <v>250110</v>
      </c>
      <c r="F151" s="184"/>
      <c r="G151" s="183">
        <f>G152</f>
        <v>1600</v>
      </c>
    </row>
    <row r="152" spans="1:7" s="152" customFormat="1" ht="47.25">
      <c r="A152" s="185" t="s">
        <v>295</v>
      </c>
      <c r="B152" s="170" t="s">
        <v>85</v>
      </c>
      <c r="C152" s="170" t="s">
        <v>80</v>
      </c>
      <c r="D152" s="170" t="s">
        <v>74</v>
      </c>
      <c r="E152" s="175">
        <v>250110</v>
      </c>
      <c r="F152" s="184">
        <v>240</v>
      </c>
      <c r="G152" s="183">
        <v>1600</v>
      </c>
    </row>
    <row r="153" spans="1:7" s="152" customFormat="1" ht="110.25">
      <c r="A153" s="182" t="s">
        <v>337</v>
      </c>
      <c r="B153" s="170" t="s">
        <v>85</v>
      </c>
      <c r="C153" s="170" t="s">
        <v>80</v>
      </c>
      <c r="D153" s="170" t="s">
        <v>74</v>
      </c>
      <c r="E153" s="175">
        <v>250111</v>
      </c>
      <c r="F153" s="184"/>
      <c r="G153" s="183">
        <f>G154</f>
        <v>180</v>
      </c>
    </row>
    <row r="154" spans="1:7" s="152" customFormat="1" ht="47.25">
      <c r="A154" s="185" t="s">
        <v>295</v>
      </c>
      <c r="B154" s="170" t="s">
        <v>85</v>
      </c>
      <c r="C154" s="170" t="s">
        <v>80</v>
      </c>
      <c r="D154" s="170" t="s">
        <v>74</v>
      </c>
      <c r="E154" s="175">
        <v>250111</v>
      </c>
      <c r="F154" s="184">
        <v>240</v>
      </c>
      <c r="G154" s="183">
        <v>180</v>
      </c>
    </row>
    <row r="155" spans="1:7" s="152" customFormat="1" ht="94.5">
      <c r="A155" s="182" t="s">
        <v>338</v>
      </c>
      <c r="B155" s="170" t="s">
        <v>85</v>
      </c>
      <c r="C155" s="170" t="s">
        <v>80</v>
      </c>
      <c r="D155" s="170" t="s">
        <v>74</v>
      </c>
      <c r="E155" s="175">
        <v>250112</v>
      </c>
      <c r="F155" s="184"/>
      <c r="G155" s="183">
        <f>G156</f>
        <v>400</v>
      </c>
    </row>
    <row r="156" spans="1:7" s="152" customFormat="1" ht="47.25">
      <c r="A156" s="185" t="s">
        <v>295</v>
      </c>
      <c r="B156" s="170" t="s">
        <v>85</v>
      </c>
      <c r="C156" s="170" t="s">
        <v>80</v>
      </c>
      <c r="D156" s="170" t="s">
        <v>74</v>
      </c>
      <c r="E156" s="175">
        <v>250112</v>
      </c>
      <c r="F156" s="184">
        <v>240</v>
      </c>
      <c r="G156" s="183">
        <v>400</v>
      </c>
    </row>
    <row r="157" spans="1:7" s="152" customFormat="1" ht="94.5" hidden="1">
      <c r="A157" s="182" t="s">
        <v>177</v>
      </c>
      <c r="B157" s="170" t="s">
        <v>85</v>
      </c>
      <c r="C157" s="170" t="s">
        <v>80</v>
      </c>
      <c r="D157" s="170" t="s">
        <v>74</v>
      </c>
      <c r="E157" s="175">
        <v>9907088</v>
      </c>
      <c r="F157" s="184"/>
      <c r="G157" s="183">
        <f>G158</f>
        <v>0</v>
      </c>
    </row>
    <row r="158" spans="1:7" s="152" customFormat="1" ht="33.75" customHeight="1" hidden="1">
      <c r="A158" s="182" t="s">
        <v>52</v>
      </c>
      <c r="B158" s="170" t="s">
        <v>85</v>
      </c>
      <c r="C158" s="170" t="s">
        <v>80</v>
      </c>
      <c r="D158" s="170" t="s">
        <v>74</v>
      </c>
      <c r="E158" s="175">
        <v>9907088</v>
      </c>
      <c r="F158" s="184">
        <v>244</v>
      </c>
      <c r="G158" s="183">
        <v>0</v>
      </c>
    </row>
    <row r="159" spans="1:7" s="152" customFormat="1" ht="82.5" customHeight="1" hidden="1">
      <c r="A159" s="182" t="s">
        <v>178</v>
      </c>
      <c r="B159" s="170" t="s">
        <v>85</v>
      </c>
      <c r="C159" s="170" t="s">
        <v>80</v>
      </c>
      <c r="D159" s="170" t="s">
        <v>74</v>
      </c>
      <c r="E159" s="175">
        <v>9907202</v>
      </c>
      <c r="F159" s="184"/>
      <c r="G159" s="183">
        <f>G160</f>
        <v>0</v>
      </c>
    </row>
    <row r="160" spans="1:7" s="152" customFormat="1" ht="33.75" customHeight="1" hidden="1">
      <c r="A160" s="182" t="s">
        <v>52</v>
      </c>
      <c r="B160" s="170" t="s">
        <v>85</v>
      </c>
      <c r="C160" s="170" t="s">
        <v>80</v>
      </c>
      <c r="D160" s="170" t="s">
        <v>74</v>
      </c>
      <c r="E160" s="175">
        <v>9907202</v>
      </c>
      <c r="F160" s="184">
        <v>244</v>
      </c>
      <c r="G160" s="183">
        <v>0</v>
      </c>
    </row>
    <row r="161" spans="1:7" s="152" customFormat="1" ht="141.75">
      <c r="A161" s="182" t="s">
        <v>339</v>
      </c>
      <c r="B161" s="170" t="s">
        <v>85</v>
      </c>
      <c r="C161" s="170" t="s">
        <v>80</v>
      </c>
      <c r="D161" s="170" t="s">
        <v>74</v>
      </c>
      <c r="E161" s="175">
        <v>250113</v>
      </c>
      <c r="F161" s="184"/>
      <c r="G161" s="183">
        <f>G162</f>
        <v>700</v>
      </c>
    </row>
    <row r="162" spans="1:7" s="152" customFormat="1" ht="47.25">
      <c r="A162" s="185" t="s">
        <v>295</v>
      </c>
      <c r="B162" s="170" t="s">
        <v>85</v>
      </c>
      <c r="C162" s="170" t="s">
        <v>80</v>
      </c>
      <c r="D162" s="170" t="s">
        <v>74</v>
      </c>
      <c r="E162" s="175">
        <v>250113</v>
      </c>
      <c r="F162" s="184">
        <v>240</v>
      </c>
      <c r="G162" s="183">
        <v>700</v>
      </c>
    </row>
    <row r="163" spans="1:7" s="152" customFormat="1" ht="126">
      <c r="A163" s="182" t="s">
        <v>340</v>
      </c>
      <c r="B163" s="170" t="s">
        <v>85</v>
      </c>
      <c r="C163" s="170" t="s">
        <v>80</v>
      </c>
      <c r="D163" s="170" t="s">
        <v>74</v>
      </c>
      <c r="E163" s="175">
        <v>250114</v>
      </c>
      <c r="F163" s="184"/>
      <c r="G163" s="183">
        <f>G164</f>
        <v>500</v>
      </c>
    </row>
    <row r="164" spans="1:7" s="152" customFormat="1" ht="47.25">
      <c r="A164" s="185" t="s">
        <v>295</v>
      </c>
      <c r="B164" s="170" t="s">
        <v>85</v>
      </c>
      <c r="C164" s="170" t="s">
        <v>80</v>
      </c>
      <c r="D164" s="170" t="s">
        <v>74</v>
      </c>
      <c r="E164" s="175">
        <v>250114</v>
      </c>
      <c r="F164" s="184">
        <v>240</v>
      </c>
      <c r="G164" s="183">
        <v>500</v>
      </c>
    </row>
    <row r="165" spans="1:7" s="152" customFormat="1" ht="15.75">
      <c r="A165" s="177" t="s">
        <v>28</v>
      </c>
      <c r="B165" s="170" t="s">
        <v>85</v>
      </c>
      <c r="C165" s="178" t="s">
        <v>76</v>
      </c>
      <c r="D165" s="178" t="s">
        <v>72</v>
      </c>
      <c r="E165" s="179"/>
      <c r="F165" s="180"/>
      <c r="G165" s="181">
        <f>G166+G171</f>
        <v>100</v>
      </c>
    </row>
    <row r="166" spans="1:7" s="152" customFormat="1" ht="17.25" customHeight="1">
      <c r="A166" s="177" t="s">
        <v>29</v>
      </c>
      <c r="B166" s="170" t="s">
        <v>85</v>
      </c>
      <c r="C166" s="178" t="s">
        <v>76</v>
      </c>
      <c r="D166" s="178" t="s">
        <v>76</v>
      </c>
      <c r="E166" s="179"/>
      <c r="F166" s="180"/>
      <c r="G166" s="181">
        <f>G167</f>
        <v>100</v>
      </c>
    </row>
    <row r="167" spans="1:7" s="152" customFormat="1" ht="57" customHeight="1">
      <c r="A167" s="154" t="s">
        <v>352</v>
      </c>
      <c r="B167" s="170" t="s">
        <v>85</v>
      </c>
      <c r="C167" s="170" t="s">
        <v>76</v>
      </c>
      <c r="D167" s="170" t="s">
        <v>76</v>
      </c>
      <c r="E167" s="175">
        <v>200000</v>
      </c>
      <c r="F167" s="180"/>
      <c r="G167" s="181">
        <f>G168</f>
        <v>100</v>
      </c>
    </row>
    <row r="168" spans="1:7" s="152" customFormat="1" ht="47.25">
      <c r="A168" s="154" t="s">
        <v>258</v>
      </c>
      <c r="B168" s="170" t="s">
        <v>85</v>
      </c>
      <c r="C168" s="170" t="s">
        <v>76</v>
      </c>
      <c r="D168" s="170" t="s">
        <v>76</v>
      </c>
      <c r="E168" s="175">
        <v>260000</v>
      </c>
      <c r="F168" s="180"/>
      <c r="G168" s="183">
        <f>G169</f>
        <v>100</v>
      </c>
    </row>
    <row r="169" spans="1:7" s="152" customFormat="1" ht="110.25">
      <c r="A169" s="112" t="s">
        <v>341</v>
      </c>
      <c r="B169" s="170" t="s">
        <v>85</v>
      </c>
      <c r="C169" s="170" t="s">
        <v>76</v>
      </c>
      <c r="D169" s="170" t="s">
        <v>76</v>
      </c>
      <c r="E169" s="175">
        <v>260115</v>
      </c>
      <c r="F169" s="184"/>
      <c r="G169" s="183">
        <f>G170</f>
        <v>100</v>
      </c>
    </row>
    <row r="170" spans="1:11" s="152" customFormat="1" ht="47.25">
      <c r="A170" s="185" t="s">
        <v>295</v>
      </c>
      <c r="B170" s="170" t="s">
        <v>85</v>
      </c>
      <c r="C170" s="170" t="s">
        <v>76</v>
      </c>
      <c r="D170" s="170" t="s">
        <v>76</v>
      </c>
      <c r="E170" s="175">
        <v>260115</v>
      </c>
      <c r="F170" s="184">
        <v>240</v>
      </c>
      <c r="G170" s="183">
        <v>100</v>
      </c>
      <c r="K170" s="161"/>
    </row>
    <row r="171" spans="1:11" s="152" customFormat="1" ht="15.75" hidden="1">
      <c r="A171" s="182" t="s">
        <v>41</v>
      </c>
      <c r="B171" s="170" t="s">
        <v>85</v>
      </c>
      <c r="C171" s="170">
        <v>700</v>
      </c>
      <c r="D171" s="170">
        <v>707</v>
      </c>
      <c r="E171" s="175"/>
      <c r="F171" s="184"/>
      <c r="G171" s="183">
        <v>0</v>
      </c>
      <c r="K171" s="201"/>
    </row>
    <row r="172" spans="1:11" s="152" customFormat="1" ht="63" hidden="1">
      <c r="A172" s="182" t="s">
        <v>43</v>
      </c>
      <c r="B172" s="170" t="s">
        <v>85</v>
      </c>
      <c r="C172" s="170">
        <v>700</v>
      </c>
      <c r="D172" s="170">
        <v>707</v>
      </c>
      <c r="E172" s="175">
        <v>5221200</v>
      </c>
      <c r="F172" s="184"/>
      <c r="G172" s="183">
        <v>0</v>
      </c>
      <c r="K172" s="186"/>
    </row>
    <row r="173" spans="1:7" s="152" customFormat="1" ht="15.75" hidden="1">
      <c r="A173" s="182" t="s">
        <v>39</v>
      </c>
      <c r="B173" s="170" t="s">
        <v>85</v>
      </c>
      <c r="C173" s="170">
        <v>700</v>
      </c>
      <c r="D173" s="170">
        <v>707</v>
      </c>
      <c r="E173" s="175">
        <v>5221200</v>
      </c>
      <c r="F173" s="184">
        <v>10</v>
      </c>
      <c r="G173" s="183">
        <v>0</v>
      </c>
    </row>
    <row r="174" spans="1:7" s="152" customFormat="1" ht="31.5">
      <c r="A174" s="177" t="s">
        <v>30</v>
      </c>
      <c r="B174" s="170" t="s">
        <v>85</v>
      </c>
      <c r="C174" s="178" t="s">
        <v>82</v>
      </c>
      <c r="D174" s="178" t="s">
        <v>71</v>
      </c>
      <c r="E174" s="179"/>
      <c r="F174" s="180"/>
      <c r="G174" s="181">
        <f>G175</f>
        <v>4316</v>
      </c>
    </row>
    <row r="175" spans="1:7" s="152" customFormat="1" ht="15.75">
      <c r="A175" s="177" t="s">
        <v>31</v>
      </c>
      <c r="B175" s="170" t="s">
        <v>85</v>
      </c>
      <c r="C175" s="178" t="s">
        <v>82</v>
      </c>
      <c r="D175" s="178" t="s">
        <v>71</v>
      </c>
      <c r="E175" s="179"/>
      <c r="F175" s="180"/>
      <c r="G175" s="181">
        <f>G176</f>
        <v>4316</v>
      </c>
    </row>
    <row r="176" spans="1:7" s="152" customFormat="1" ht="55.5" customHeight="1">
      <c r="A176" s="154" t="s">
        <v>352</v>
      </c>
      <c r="B176" s="170" t="s">
        <v>85</v>
      </c>
      <c r="C176" s="170" t="s">
        <v>82</v>
      </c>
      <c r="D176" s="170" t="s">
        <v>71</v>
      </c>
      <c r="E176" s="175">
        <v>200000</v>
      </c>
      <c r="F176" s="180"/>
      <c r="G176" s="183">
        <f>G177</f>
        <v>4316</v>
      </c>
    </row>
    <row r="177" spans="1:7" s="152" customFormat="1" ht="69.75" customHeight="1">
      <c r="A177" s="154" t="s">
        <v>355</v>
      </c>
      <c r="B177" s="170" t="s">
        <v>85</v>
      </c>
      <c r="C177" s="170" t="s">
        <v>82</v>
      </c>
      <c r="D177" s="170" t="s">
        <v>71</v>
      </c>
      <c r="E177" s="175">
        <v>270000</v>
      </c>
      <c r="F177" s="180"/>
      <c r="G177" s="183">
        <f>G178+G186+G188+G190</f>
        <v>4316</v>
      </c>
    </row>
    <row r="178" spans="1:7" s="152" customFormat="1" ht="142.5" customHeight="1">
      <c r="A178" s="112" t="s">
        <v>354</v>
      </c>
      <c r="B178" s="170" t="s">
        <v>85</v>
      </c>
      <c r="C178" s="170" t="s">
        <v>82</v>
      </c>
      <c r="D178" s="170" t="s">
        <v>71</v>
      </c>
      <c r="E178" s="175">
        <v>270023</v>
      </c>
      <c r="F178" s="184"/>
      <c r="G178" s="183">
        <f>SUM(G181:G185)</f>
        <v>2883.7</v>
      </c>
    </row>
    <row r="179" spans="1:7" s="152" customFormat="1" ht="15.75" hidden="1">
      <c r="A179" s="182" t="s">
        <v>188</v>
      </c>
      <c r="B179" s="170" t="s">
        <v>85</v>
      </c>
      <c r="C179" s="170" t="s">
        <v>82</v>
      </c>
      <c r="D179" s="170" t="s">
        <v>71</v>
      </c>
      <c r="E179" s="175">
        <v>270116</v>
      </c>
      <c r="F179" s="180"/>
      <c r="G179" s="183">
        <f>G180</f>
        <v>0</v>
      </c>
    </row>
    <row r="180" spans="1:7" s="152" customFormat="1" ht="47.25" hidden="1">
      <c r="A180" s="182" t="s">
        <v>189</v>
      </c>
      <c r="B180" s="170" t="s">
        <v>85</v>
      </c>
      <c r="C180" s="170" t="s">
        <v>82</v>
      </c>
      <c r="D180" s="170" t="s">
        <v>71</v>
      </c>
      <c r="E180" s="175">
        <v>270116</v>
      </c>
      <c r="F180" s="184">
        <v>111</v>
      </c>
      <c r="G180" s="183">
        <v>0</v>
      </c>
    </row>
    <row r="181" spans="1:7" s="152" customFormat="1" ht="31.5">
      <c r="A181" s="185" t="s">
        <v>298</v>
      </c>
      <c r="B181" s="170" t="s">
        <v>85</v>
      </c>
      <c r="C181" s="170" t="s">
        <v>82</v>
      </c>
      <c r="D181" s="170" t="s">
        <v>71</v>
      </c>
      <c r="E181" s="175">
        <v>270023</v>
      </c>
      <c r="F181" s="184">
        <v>110</v>
      </c>
      <c r="G181" s="183">
        <v>2478.7</v>
      </c>
    </row>
    <row r="182" spans="1:7" s="152" customFormat="1" ht="47.25" hidden="1">
      <c r="A182" s="182" t="s">
        <v>51</v>
      </c>
      <c r="B182" s="170" t="s">
        <v>85</v>
      </c>
      <c r="C182" s="170" t="s">
        <v>82</v>
      </c>
      <c r="D182" s="170" t="s">
        <v>71</v>
      </c>
      <c r="E182" s="175">
        <v>270116</v>
      </c>
      <c r="F182" s="184">
        <v>242</v>
      </c>
      <c r="G182" s="183">
        <v>0</v>
      </c>
    </row>
    <row r="183" spans="1:7" s="152" customFormat="1" ht="47.25" hidden="1">
      <c r="A183" s="182" t="s">
        <v>98</v>
      </c>
      <c r="B183" s="170" t="s">
        <v>85</v>
      </c>
      <c r="C183" s="170" t="s">
        <v>82</v>
      </c>
      <c r="D183" s="170" t="s">
        <v>71</v>
      </c>
      <c r="E183" s="175">
        <v>270116</v>
      </c>
      <c r="F183" s="184">
        <v>112</v>
      </c>
      <c r="G183" s="183">
        <v>0</v>
      </c>
    </row>
    <row r="184" spans="1:7" s="152" customFormat="1" ht="47.25">
      <c r="A184" s="185" t="s">
        <v>295</v>
      </c>
      <c r="B184" s="170" t="s">
        <v>85</v>
      </c>
      <c r="C184" s="170" t="s">
        <v>82</v>
      </c>
      <c r="D184" s="170" t="s">
        <v>71</v>
      </c>
      <c r="E184" s="175">
        <v>270023</v>
      </c>
      <c r="F184" s="184">
        <v>240</v>
      </c>
      <c r="G184" s="183">
        <v>400</v>
      </c>
    </row>
    <row r="185" spans="1:7" s="152" customFormat="1" ht="19.5" customHeight="1">
      <c r="A185" s="182" t="s">
        <v>49</v>
      </c>
      <c r="B185" s="170" t="s">
        <v>85</v>
      </c>
      <c r="C185" s="170" t="s">
        <v>82</v>
      </c>
      <c r="D185" s="170" t="s">
        <v>71</v>
      </c>
      <c r="E185" s="175">
        <v>270023</v>
      </c>
      <c r="F185" s="184">
        <v>850</v>
      </c>
      <c r="G185" s="183">
        <v>5</v>
      </c>
    </row>
    <row r="186" spans="1:7" s="152" customFormat="1" ht="150.75" customHeight="1">
      <c r="A186" s="112" t="s">
        <v>356</v>
      </c>
      <c r="B186" s="170" t="s">
        <v>85</v>
      </c>
      <c r="C186" s="170" t="s">
        <v>82</v>
      </c>
      <c r="D186" s="170" t="s">
        <v>71</v>
      </c>
      <c r="E186" s="175">
        <v>270116</v>
      </c>
      <c r="F186" s="184"/>
      <c r="G186" s="183">
        <f>G187</f>
        <v>30</v>
      </c>
    </row>
    <row r="187" spans="1:7" s="152" customFormat="1" ht="47.25">
      <c r="A187" s="185" t="s">
        <v>295</v>
      </c>
      <c r="B187" s="170" t="s">
        <v>85</v>
      </c>
      <c r="C187" s="170" t="s">
        <v>82</v>
      </c>
      <c r="D187" s="170" t="s">
        <v>71</v>
      </c>
      <c r="E187" s="175">
        <v>270116</v>
      </c>
      <c r="F187" s="184">
        <v>240</v>
      </c>
      <c r="G187" s="183">
        <v>30</v>
      </c>
    </row>
    <row r="188" spans="1:7" s="152" customFormat="1" ht="142.5" customHeight="1">
      <c r="A188" s="112" t="s">
        <v>357</v>
      </c>
      <c r="B188" s="170" t="s">
        <v>85</v>
      </c>
      <c r="C188" s="170" t="s">
        <v>82</v>
      </c>
      <c r="D188" s="170" t="s">
        <v>71</v>
      </c>
      <c r="E188" s="175">
        <v>270117</v>
      </c>
      <c r="F188" s="184"/>
      <c r="G188" s="183">
        <f>G189</f>
        <v>500</v>
      </c>
    </row>
    <row r="189" spans="1:7" s="152" customFormat="1" ht="47.25">
      <c r="A189" s="185" t="s">
        <v>295</v>
      </c>
      <c r="B189" s="170" t="s">
        <v>85</v>
      </c>
      <c r="C189" s="170" t="s">
        <v>82</v>
      </c>
      <c r="D189" s="170" t="s">
        <v>71</v>
      </c>
      <c r="E189" s="175">
        <v>270117</v>
      </c>
      <c r="F189" s="184">
        <v>240</v>
      </c>
      <c r="G189" s="183">
        <v>500</v>
      </c>
    </row>
    <row r="190" spans="1:7" s="152" customFormat="1" ht="159.75" customHeight="1">
      <c r="A190" s="254" t="s">
        <v>370</v>
      </c>
      <c r="B190" s="170" t="s">
        <v>85</v>
      </c>
      <c r="C190" s="170" t="s">
        <v>82</v>
      </c>
      <c r="D190" s="170" t="s">
        <v>71</v>
      </c>
      <c r="E190" s="175">
        <v>270023</v>
      </c>
      <c r="F190" s="184"/>
      <c r="G190" s="183">
        <f>SUM(G191,G193:G195)</f>
        <v>902.3</v>
      </c>
    </row>
    <row r="191" spans="1:7" s="152" customFormat="1" ht="15.75" hidden="1">
      <c r="A191" s="182" t="s">
        <v>188</v>
      </c>
      <c r="B191" s="170" t="s">
        <v>85</v>
      </c>
      <c r="C191" s="170" t="s">
        <v>82</v>
      </c>
      <c r="D191" s="170" t="s">
        <v>71</v>
      </c>
      <c r="E191" s="175">
        <v>270023</v>
      </c>
      <c r="F191" s="180"/>
      <c r="G191" s="183">
        <f>G192</f>
        <v>0</v>
      </c>
    </row>
    <row r="192" spans="1:7" s="152" customFormat="1" ht="47.25" hidden="1">
      <c r="A192" s="182" t="s">
        <v>189</v>
      </c>
      <c r="B192" s="170" t="s">
        <v>85</v>
      </c>
      <c r="C192" s="170" t="s">
        <v>82</v>
      </c>
      <c r="D192" s="170" t="s">
        <v>71</v>
      </c>
      <c r="E192" s="175">
        <v>270023</v>
      </c>
      <c r="F192" s="184">
        <v>111</v>
      </c>
      <c r="G192" s="183">
        <v>0</v>
      </c>
    </row>
    <row r="193" spans="1:7" s="152" customFormat="1" ht="31.5">
      <c r="A193" s="185" t="s">
        <v>298</v>
      </c>
      <c r="B193" s="170" t="s">
        <v>85</v>
      </c>
      <c r="C193" s="170" t="s">
        <v>82</v>
      </c>
      <c r="D193" s="170" t="s">
        <v>71</v>
      </c>
      <c r="E193" s="175">
        <v>270023</v>
      </c>
      <c r="F193" s="184">
        <v>110</v>
      </c>
      <c r="G193" s="183">
        <v>627.3</v>
      </c>
    </row>
    <row r="194" spans="1:7" s="152" customFormat="1" ht="33.75" customHeight="1" hidden="1">
      <c r="A194" s="182" t="s">
        <v>51</v>
      </c>
      <c r="B194" s="170" t="s">
        <v>85</v>
      </c>
      <c r="C194" s="170" t="s">
        <v>82</v>
      </c>
      <c r="D194" s="170" t="s">
        <v>71</v>
      </c>
      <c r="E194" s="175">
        <v>270023</v>
      </c>
      <c r="F194" s="184">
        <v>242</v>
      </c>
      <c r="G194" s="183">
        <v>0</v>
      </c>
    </row>
    <row r="195" spans="1:11" s="152" customFormat="1" ht="31.5" customHeight="1">
      <c r="A195" s="182" t="s">
        <v>52</v>
      </c>
      <c r="B195" s="170" t="s">
        <v>85</v>
      </c>
      <c r="C195" s="170" t="s">
        <v>82</v>
      </c>
      <c r="D195" s="170" t="s">
        <v>71</v>
      </c>
      <c r="E195" s="175">
        <v>270023</v>
      </c>
      <c r="F195" s="184">
        <v>240</v>
      </c>
      <c r="G195" s="183">
        <v>275</v>
      </c>
      <c r="H195" s="202"/>
      <c r="I195" s="202"/>
      <c r="J195" s="202"/>
      <c r="K195" s="202"/>
    </row>
    <row r="196" spans="1:11" s="152" customFormat="1" ht="15.75" hidden="1">
      <c r="A196" s="182" t="s">
        <v>56</v>
      </c>
      <c r="B196" s="170" t="s">
        <v>85</v>
      </c>
      <c r="C196" s="170" t="s">
        <v>82</v>
      </c>
      <c r="D196" s="170" t="s">
        <v>71</v>
      </c>
      <c r="E196" s="175">
        <v>9200000</v>
      </c>
      <c r="F196" s="184"/>
      <c r="G196" s="183">
        <f>G197</f>
        <v>0</v>
      </c>
      <c r="H196" s="202"/>
      <c r="I196" s="202"/>
      <c r="J196" s="202"/>
      <c r="K196" s="202"/>
    </row>
    <row r="197" spans="1:11" s="152" customFormat="1" ht="63" hidden="1">
      <c r="A197" s="182" t="s">
        <v>57</v>
      </c>
      <c r="B197" s="170" t="s">
        <v>85</v>
      </c>
      <c r="C197" s="170" t="s">
        <v>82</v>
      </c>
      <c r="D197" s="170" t="s">
        <v>71</v>
      </c>
      <c r="E197" s="175">
        <v>9207036</v>
      </c>
      <c r="F197" s="184"/>
      <c r="G197" s="183">
        <f>G198</f>
        <v>0</v>
      </c>
      <c r="H197" s="202"/>
      <c r="I197" s="202"/>
      <c r="J197" s="202"/>
      <c r="K197" s="202"/>
    </row>
    <row r="198" spans="1:11" s="152" customFormat="1" ht="15.75" hidden="1">
      <c r="A198" s="182" t="s">
        <v>55</v>
      </c>
      <c r="B198" s="170" t="s">
        <v>85</v>
      </c>
      <c r="C198" s="170" t="s">
        <v>82</v>
      </c>
      <c r="D198" s="170" t="s">
        <v>71</v>
      </c>
      <c r="E198" s="175">
        <v>9207036</v>
      </c>
      <c r="F198" s="184">
        <v>111</v>
      </c>
      <c r="G198" s="183"/>
      <c r="H198" s="202"/>
      <c r="I198" s="202"/>
      <c r="J198" s="202"/>
      <c r="K198" s="202"/>
    </row>
    <row r="199" spans="1:11" s="152" customFormat="1" ht="15.75">
      <c r="A199" s="177" t="s">
        <v>32</v>
      </c>
      <c r="B199" s="170" t="s">
        <v>85</v>
      </c>
      <c r="C199" s="178" t="s">
        <v>83</v>
      </c>
      <c r="D199" s="178" t="s">
        <v>72</v>
      </c>
      <c r="E199" s="179"/>
      <c r="F199" s="180"/>
      <c r="G199" s="181">
        <f>G200+G205</f>
        <v>586.6</v>
      </c>
      <c r="H199" s="202"/>
      <c r="I199" s="202"/>
      <c r="J199" s="202"/>
      <c r="K199" s="202"/>
    </row>
    <row r="200" spans="1:11" s="152" customFormat="1" ht="15.75">
      <c r="A200" s="177" t="s">
        <v>33</v>
      </c>
      <c r="B200" s="170" t="s">
        <v>85</v>
      </c>
      <c r="C200" s="178" t="s">
        <v>83</v>
      </c>
      <c r="D200" s="178" t="s">
        <v>71</v>
      </c>
      <c r="E200" s="179"/>
      <c r="F200" s="180"/>
      <c r="G200" s="181">
        <f>G201</f>
        <v>406.2</v>
      </c>
      <c r="H200" s="202"/>
      <c r="I200" s="202"/>
      <c r="J200" s="202"/>
      <c r="K200" s="202"/>
    </row>
    <row r="201" spans="1:11" s="152" customFormat="1" ht="31.5">
      <c r="A201" s="185" t="s">
        <v>259</v>
      </c>
      <c r="B201" s="170" t="s">
        <v>85</v>
      </c>
      <c r="C201" s="170" t="s">
        <v>83</v>
      </c>
      <c r="D201" s="170" t="s">
        <v>71</v>
      </c>
      <c r="E201" s="175">
        <v>9000000</v>
      </c>
      <c r="F201" s="180"/>
      <c r="G201" s="183">
        <f>G202</f>
        <v>406.2</v>
      </c>
      <c r="H201" s="202"/>
      <c r="I201" s="202"/>
      <c r="J201" s="202"/>
      <c r="K201" s="202"/>
    </row>
    <row r="202" spans="1:11" s="152" customFormat="1" ht="31.5">
      <c r="A202" s="203" t="s">
        <v>261</v>
      </c>
      <c r="B202" s="170" t="s">
        <v>85</v>
      </c>
      <c r="C202" s="170" t="s">
        <v>83</v>
      </c>
      <c r="D202" s="170" t="s">
        <v>71</v>
      </c>
      <c r="E202" s="175">
        <v>9908000</v>
      </c>
      <c r="F202" s="180"/>
      <c r="G202" s="183">
        <f>G203</f>
        <v>406.2</v>
      </c>
      <c r="H202" s="202"/>
      <c r="I202" s="202"/>
      <c r="J202" s="202"/>
      <c r="K202" s="202"/>
    </row>
    <row r="203" spans="1:11" s="152" customFormat="1" ht="15.75">
      <c r="A203" s="112" t="s">
        <v>297</v>
      </c>
      <c r="B203" s="170" t="s">
        <v>85</v>
      </c>
      <c r="C203" s="170" t="s">
        <v>83</v>
      </c>
      <c r="D203" s="170" t="s">
        <v>71</v>
      </c>
      <c r="E203" s="175">
        <v>9908001</v>
      </c>
      <c r="F203" s="184"/>
      <c r="G203" s="183">
        <f>G204</f>
        <v>406.2</v>
      </c>
      <c r="H203" s="202"/>
      <c r="I203" s="202"/>
      <c r="J203" s="202"/>
      <c r="K203" s="202"/>
    </row>
    <row r="204" spans="1:11" s="152" customFormat="1" ht="31.5">
      <c r="A204" s="204" t="s">
        <v>296</v>
      </c>
      <c r="B204" s="170" t="s">
        <v>85</v>
      </c>
      <c r="C204" s="170" t="s">
        <v>83</v>
      </c>
      <c r="D204" s="170" t="s">
        <v>71</v>
      </c>
      <c r="E204" s="175">
        <v>9908001</v>
      </c>
      <c r="F204" s="184">
        <v>310</v>
      </c>
      <c r="G204" s="183">
        <f>406.2</f>
        <v>406.2</v>
      </c>
      <c r="H204" s="202"/>
      <c r="I204" s="202"/>
      <c r="J204" s="202"/>
      <c r="K204" s="202"/>
    </row>
    <row r="205" spans="1:7" ht="15.75">
      <c r="A205" s="252" t="s">
        <v>92</v>
      </c>
      <c r="B205" s="178" t="s">
        <v>85</v>
      </c>
      <c r="C205" s="178" t="s">
        <v>83</v>
      </c>
      <c r="D205" s="178" t="s">
        <v>74</v>
      </c>
      <c r="E205" s="179"/>
      <c r="F205" s="180"/>
      <c r="G205" s="181">
        <f>G206</f>
        <v>180.4</v>
      </c>
    </row>
    <row r="206" spans="1:7" ht="94.5">
      <c r="A206" s="197" t="s">
        <v>326</v>
      </c>
      <c r="B206" s="178" t="s">
        <v>85</v>
      </c>
      <c r="C206" s="178" t="s">
        <v>83</v>
      </c>
      <c r="D206" s="178" t="s">
        <v>74</v>
      </c>
      <c r="E206" s="179">
        <v>100000</v>
      </c>
      <c r="F206" s="180"/>
      <c r="G206" s="181">
        <f>G207+G210</f>
        <v>180.4</v>
      </c>
    </row>
    <row r="207" spans="1:7" ht="15.75">
      <c r="A207" s="154" t="s">
        <v>251</v>
      </c>
      <c r="B207" s="170" t="s">
        <v>85</v>
      </c>
      <c r="C207" s="170" t="s">
        <v>83</v>
      </c>
      <c r="D207" s="170" t="s">
        <v>74</v>
      </c>
      <c r="E207" s="175">
        <v>110000</v>
      </c>
      <c r="F207" s="184"/>
      <c r="G207" s="183">
        <f>G208</f>
        <v>120.3</v>
      </c>
    </row>
    <row r="208" spans="1:7" ht="142.5" customHeight="1">
      <c r="A208" s="112" t="s">
        <v>328</v>
      </c>
      <c r="B208" s="170" t="s">
        <v>85</v>
      </c>
      <c r="C208" s="170" t="s">
        <v>83</v>
      </c>
      <c r="D208" s="170" t="s">
        <v>74</v>
      </c>
      <c r="E208" s="175">
        <v>110101</v>
      </c>
      <c r="F208" s="184"/>
      <c r="G208" s="183">
        <f>G209</f>
        <v>120.3</v>
      </c>
    </row>
    <row r="209" spans="1:7" ht="31.5">
      <c r="A209" s="112" t="s">
        <v>360</v>
      </c>
      <c r="B209" s="170" t="s">
        <v>85</v>
      </c>
      <c r="C209" s="170" t="s">
        <v>83</v>
      </c>
      <c r="D209" s="170" t="s">
        <v>74</v>
      </c>
      <c r="E209" s="175">
        <v>110101</v>
      </c>
      <c r="F209" s="184">
        <v>320</v>
      </c>
      <c r="G209" s="183">
        <v>120.3</v>
      </c>
    </row>
    <row r="210" spans="1:7" ht="63">
      <c r="A210" s="154" t="s">
        <v>329</v>
      </c>
      <c r="B210" s="170" t="s">
        <v>85</v>
      </c>
      <c r="C210" s="170" t="s">
        <v>83</v>
      </c>
      <c r="D210" s="170" t="s">
        <v>74</v>
      </c>
      <c r="E210" s="175">
        <v>120000</v>
      </c>
      <c r="F210" s="184"/>
      <c r="G210" s="183">
        <f>G211</f>
        <v>60.1</v>
      </c>
    </row>
    <row r="211" spans="1:7" ht="189">
      <c r="A211" s="112" t="s">
        <v>353</v>
      </c>
      <c r="B211" s="170" t="s">
        <v>85</v>
      </c>
      <c r="C211" s="170" t="s">
        <v>83</v>
      </c>
      <c r="D211" s="170" t="s">
        <v>74</v>
      </c>
      <c r="E211" s="175">
        <v>120102</v>
      </c>
      <c r="F211" s="184"/>
      <c r="G211" s="183">
        <f>G212</f>
        <v>60.1</v>
      </c>
    </row>
    <row r="212" spans="1:7" ht="31.5">
      <c r="A212" s="112" t="s">
        <v>360</v>
      </c>
      <c r="B212" s="170" t="s">
        <v>85</v>
      </c>
      <c r="C212" s="170" t="s">
        <v>83</v>
      </c>
      <c r="D212" s="170" t="s">
        <v>74</v>
      </c>
      <c r="E212" s="175">
        <v>120102</v>
      </c>
      <c r="F212" s="184">
        <v>320</v>
      </c>
      <c r="G212" s="183">
        <v>60.1</v>
      </c>
    </row>
  </sheetData>
  <sheetProtection/>
  <mergeCells count="8">
    <mergeCell ref="A7:H7"/>
    <mergeCell ref="A8:H8"/>
    <mergeCell ref="A9:H9"/>
    <mergeCell ref="F1:H1"/>
    <mergeCell ref="E2:H2"/>
    <mergeCell ref="E3:H3"/>
    <mergeCell ref="E4:H4"/>
    <mergeCell ref="E5:H5"/>
  </mergeCells>
  <printOptions/>
  <pageMargins left="0.4330708661417323" right="0.2362204724409449" top="0.15748031496062992" bottom="0" header="0.31496062992125984" footer="0.31496062992125984"/>
  <pageSetup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dimension ref="A1:L212"/>
  <sheetViews>
    <sheetView zoomScalePageLayoutView="0" workbookViewId="0" topLeftCell="A187">
      <selection activeCell="A190" sqref="A190"/>
    </sheetView>
  </sheetViews>
  <sheetFormatPr defaultColWidth="9.00390625" defaultRowHeight="12.75"/>
  <cols>
    <col min="1" max="1" width="49.875" style="152" customWidth="1"/>
    <col min="2" max="2" width="9.625" style="152" customWidth="1"/>
    <col min="3" max="4" width="5.75390625" style="161" customWidth="1"/>
    <col min="5" max="5" width="11.625" style="161" customWidth="1"/>
    <col min="6" max="6" width="11.25390625" style="162" customWidth="1"/>
    <col min="7" max="7" width="18.875" style="152" customWidth="1"/>
    <col min="8" max="8" width="17.125" style="244" customWidth="1"/>
    <col min="9" max="16384" width="9.125" style="243" customWidth="1"/>
  </cols>
  <sheetData>
    <row r="1" spans="1:8" s="152" customFormat="1" ht="18" customHeight="1">
      <c r="A1" s="155"/>
      <c r="B1" s="155"/>
      <c r="C1" s="155"/>
      <c r="D1" s="156"/>
      <c r="E1" s="156"/>
      <c r="F1" s="278" t="s">
        <v>84</v>
      </c>
      <c r="G1" s="279"/>
      <c r="H1" s="280"/>
    </row>
    <row r="2" spans="1:8" s="152" customFormat="1" ht="15.75">
      <c r="A2" s="155"/>
      <c r="B2" s="155"/>
      <c r="C2" s="155"/>
      <c r="D2" s="156"/>
      <c r="E2" s="281" t="s">
        <v>0</v>
      </c>
      <c r="F2" s="282"/>
      <c r="G2" s="282"/>
      <c r="H2" s="282"/>
    </row>
    <row r="3" spans="1:8" s="152" customFormat="1" ht="15.75">
      <c r="A3" s="155"/>
      <c r="B3" s="155"/>
      <c r="C3" s="155"/>
      <c r="D3" s="156"/>
      <c r="E3" s="283" t="s">
        <v>313</v>
      </c>
      <c r="F3" s="284"/>
      <c r="G3" s="284"/>
      <c r="H3" s="284"/>
    </row>
    <row r="4" spans="1:11" s="152" customFormat="1" ht="15.75">
      <c r="A4" s="155"/>
      <c r="B4" s="155"/>
      <c r="C4" s="155"/>
      <c r="D4" s="156"/>
      <c r="E4" s="282" t="s">
        <v>368</v>
      </c>
      <c r="F4" s="282"/>
      <c r="G4" s="282"/>
      <c r="H4" s="282"/>
      <c r="I4" s="157"/>
      <c r="J4" s="157"/>
      <c r="K4" s="157"/>
    </row>
    <row r="5" spans="1:8" s="152" customFormat="1" ht="18" customHeight="1">
      <c r="A5" s="155"/>
      <c r="B5" s="155"/>
      <c r="C5" s="155"/>
      <c r="D5" s="156"/>
      <c r="E5" s="278" t="s">
        <v>364</v>
      </c>
      <c r="F5" s="278"/>
      <c r="G5" s="278"/>
      <c r="H5" s="278"/>
    </row>
    <row r="6" spans="1:7" ht="15.75">
      <c r="A6" s="243"/>
      <c r="B6" s="243"/>
      <c r="F6" s="161"/>
      <c r="G6" s="161"/>
    </row>
    <row r="7" spans="1:8" ht="16.5">
      <c r="A7" s="274" t="s">
        <v>86</v>
      </c>
      <c r="B7" s="274"/>
      <c r="C7" s="274"/>
      <c r="D7" s="274"/>
      <c r="E7" s="274"/>
      <c r="F7" s="274"/>
      <c r="G7" s="274"/>
      <c r="H7" s="274"/>
    </row>
    <row r="8" spans="1:8" ht="21" customHeight="1">
      <c r="A8" s="286" t="s">
        <v>291</v>
      </c>
      <c r="B8" s="286"/>
      <c r="C8" s="286"/>
      <c r="D8" s="286"/>
      <c r="E8" s="286"/>
      <c r="F8" s="286"/>
      <c r="G8" s="286"/>
      <c r="H8" s="286"/>
    </row>
    <row r="9" spans="1:8" ht="16.5">
      <c r="A9" s="274" t="s">
        <v>312</v>
      </c>
      <c r="B9" s="274"/>
      <c r="C9" s="274"/>
      <c r="D9" s="274"/>
      <c r="E9" s="274"/>
      <c r="F9" s="274"/>
      <c r="G9" s="274"/>
      <c r="H9" s="274"/>
    </row>
    <row r="10" spans="1:7" ht="15.75">
      <c r="A10" s="243"/>
      <c r="B10" s="243"/>
      <c r="F10" s="161"/>
      <c r="G10" s="161"/>
    </row>
    <row r="11" spans="1:8" ht="16.5" thickBot="1">
      <c r="A11" s="160"/>
      <c r="B11" s="160"/>
      <c r="H11" s="245"/>
    </row>
    <row r="12" spans="1:8" s="251" customFormat="1" ht="50.25" customHeight="1">
      <c r="A12" s="246" t="s">
        <v>6</v>
      </c>
      <c r="B12" s="247" t="s">
        <v>95</v>
      </c>
      <c r="C12" s="247" t="s">
        <v>2</v>
      </c>
      <c r="D12" s="247" t="s">
        <v>3</v>
      </c>
      <c r="E12" s="248" t="s">
        <v>4</v>
      </c>
      <c r="F12" s="249" t="s">
        <v>5</v>
      </c>
      <c r="G12" s="250" t="s">
        <v>310</v>
      </c>
      <c r="H12" s="250" t="s">
        <v>311</v>
      </c>
    </row>
    <row r="13" spans="1:8" ht="15.75">
      <c r="A13" s="169">
        <v>1</v>
      </c>
      <c r="B13" s="170">
        <v>2</v>
      </c>
      <c r="C13" s="170" t="s">
        <v>87</v>
      </c>
      <c r="D13" s="170" t="s">
        <v>88</v>
      </c>
      <c r="E13" s="171">
        <v>5</v>
      </c>
      <c r="F13" s="172">
        <v>6</v>
      </c>
      <c r="G13" s="173">
        <v>7</v>
      </c>
      <c r="H13" s="173">
        <v>7</v>
      </c>
    </row>
    <row r="14" spans="1:8" ht="15.75">
      <c r="A14" s="174" t="s">
        <v>97</v>
      </c>
      <c r="B14" s="170"/>
      <c r="C14" s="170"/>
      <c r="D14" s="170"/>
      <c r="E14" s="175"/>
      <c r="F14" s="172"/>
      <c r="G14" s="181">
        <f>G15</f>
        <v>33913.569</v>
      </c>
      <c r="H14" s="181">
        <f>H15</f>
        <v>35302.425690000004</v>
      </c>
    </row>
    <row r="15" spans="1:8" s="152" customFormat="1" ht="31.5">
      <c r="A15" s="174" t="s">
        <v>96</v>
      </c>
      <c r="B15" s="178" t="s">
        <v>85</v>
      </c>
      <c r="C15" s="170"/>
      <c r="D15" s="170"/>
      <c r="E15" s="175"/>
      <c r="F15" s="172"/>
      <c r="G15" s="253">
        <f>G16+G63+G70+G80+G103+G165+G174+G199+G218</f>
        <v>33913.569</v>
      </c>
      <c r="H15" s="253">
        <f>H16+H63+H70+H80+H103+H165+H174+H199+H218</f>
        <v>35302.425690000004</v>
      </c>
    </row>
    <row r="16" spans="1:8" s="152" customFormat="1" ht="15.75">
      <c r="A16" s="177" t="s">
        <v>7</v>
      </c>
      <c r="B16" s="178" t="s">
        <v>85</v>
      </c>
      <c r="C16" s="178" t="s">
        <v>71</v>
      </c>
      <c r="D16" s="178" t="s">
        <v>72</v>
      </c>
      <c r="E16" s="179"/>
      <c r="F16" s="180"/>
      <c r="G16" s="181">
        <f>G17+G22+G32+G48+G53+G58</f>
        <v>11340.031000000003</v>
      </c>
      <c r="H16" s="181">
        <f>H17+H22+H32+H48+H53+H58</f>
        <v>12017.041410000002</v>
      </c>
    </row>
    <row r="17" spans="1:8" s="152" customFormat="1" ht="31.5" hidden="1">
      <c r="A17" s="177" t="s">
        <v>66</v>
      </c>
      <c r="B17" s="178" t="s">
        <v>85</v>
      </c>
      <c r="C17" s="178" t="s">
        <v>71</v>
      </c>
      <c r="D17" s="178" t="s">
        <v>73</v>
      </c>
      <c r="E17" s="179"/>
      <c r="F17" s="180"/>
      <c r="G17" s="181">
        <f aca="true" t="shared" si="0" ref="G17:H20">G18</f>
        <v>0</v>
      </c>
      <c r="H17" s="181">
        <f t="shared" si="0"/>
        <v>0</v>
      </c>
    </row>
    <row r="18" spans="1:8" s="152" customFormat="1" ht="15.75" hidden="1">
      <c r="A18" s="182" t="s">
        <v>90</v>
      </c>
      <c r="B18" s="178" t="s">
        <v>85</v>
      </c>
      <c r="C18" s="170" t="s">
        <v>71</v>
      </c>
      <c r="D18" s="170" t="s">
        <v>73</v>
      </c>
      <c r="E18" s="175">
        <v>9000000</v>
      </c>
      <c r="F18" s="180"/>
      <c r="G18" s="183">
        <f t="shared" si="0"/>
        <v>0</v>
      </c>
      <c r="H18" s="183">
        <f t="shared" si="0"/>
        <v>0</v>
      </c>
    </row>
    <row r="19" spans="1:8" s="152" customFormat="1" ht="47.25" hidden="1">
      <c r="A19" s="182" t="s">
        <v>91</v>
      </c>
      <c r="B19" s="178" t="s">
        <v>85</v>
      </c>
      <c r="C19" s="170" t="s">
        <v>71</v>
      </c>
      <c r="D19" s="170" t="s">
        <v>73</v>
      </c>
      <c r="E19" s="175">
        <v>9900000</v>
      </c>
      <c r="F19" s="180"/>
      <c r="G19" s="183">
        <f t="shared" si="0"/>
        <v>0</v>
      </c>
      <c r="H19" s="183">
        <f t="shared" si="0"/>
        <v>0</v>
      </c>
    </row>
    <row r="20" spans="1:8" s="152" customFormat="1" ht="31.5" hidden="1">
      <c r="A20" s="177" t="s">
        <v>68</v>
      </c>
      <c r="B20" s="178" t="s">
        <v>85</v>
      </c>
      <c r="C20" s="178" t="s">
        <v>71</v>
      </c>
      <c r="D20" s="178" t="s">
        <v>73</v>
      </c>
      <c r="E20" s="179">
        <v>9900020</v>
      </c>
      <c r="F20" s="180"/>
      <c r="G20" s="181">
        <f t="shared" si="0"/>
        <v>0</v>
      </c>
      <c r="H20" s="181">
        <f t="shared" si="0"/>
        <v>0</v>
      </c>
    </row>
    <row r="21" spans="1:8" s="152" customFormat="1" ht="31.5" hidden="1">
      <c r="A21" s="182" t="s">
        <v>50</v>
      </c>
      <c r="B21" s="178" t="s">
        <v>85</v>
      </c>
      <c r="C21" s="170" t="s">
        <v>71</v>
      </c>
      <c r="D21" s="170" t="s">
        <v>73</v>
      </c>
      <c r="E21" s="175">
        <v>9900020</v>
      </c>
      <c r="F21" s="184">
        <v>121</v>
      </c>
      <c r="G21" s="183">
        <v>0</v>
      </c>
      <c r="H21" s="183">
        <v>0</v>
      </c>
    </row>
    <row r="22" spans="1:8" s="152" customFormat="1" ht="81" customHeight="1">
      <c r="A22" s="177" t="s">
        <v>8</v>
      </c>
      <c r="B22" s="178" t="s">
        <v>85</v>
      </c>
      <c r="C22" s="178" t="s">
        <v>71</v>
      </c>
      <c r="D22" s="178" t="s">
        <v>74</v>
      </c>
      <c r="E22" s="179"/>
      <c r="F22" s="180"/>
      <c r="G22" s="181">
        <f>G23</f>
        <v>926.6</v>
      </c>
      <c r="H22" s="181">
        <f>H23</f>
        <v>931.6</v>
      </c>
    </row>
    <row r="23" spans="1:8" s="152" customFormat="1" ht="31.5">
      <c r="A23" s="185" t="s">
        <v>259</v>
      </c>
      <c r="B23" s="170" t="s">
        <v>85</v>
      </c>
      <c r="C23" s="170" t="s">
        <v>71</v>
      </c>
      <c r="D23" s="170" t="s">
        <v>74</v>
      </c>
      <c r="E23" s="175">
        <v>9000000</v>
      </c>
      <c r="F23" s="180"/>
      <c r="G23" s="181">
        <f>G24</f>
        <v>926.6</v>
      </c>
      <c r="H23" s="181">
        <f>H24</f>
        <v>931.6</v>
      </c>
    </row>
    <row r="24" spans="1:8" s="152" customFormat="1" ht="51.75" customHeight="1">
      <c r="A24" s="185" t="s">
        <v>294</v>
      </c>
      <c r="B24" s="170" t="s">
        <v>85</v>
      </c>
      <c r="C24" s="170" t="s">
        <v>71</v>
      </c>
      <c r="D24" s="170" t="s">
        <v>74</v>
      </c>
      <c r="E24" s="175">
        <v>9900000</v>
      </c>
      <c r="F24" s="180"/>
      <c r="G24" s="183">
        <f>G25+G29</f>
        <v>926.6</v>
      </c>
      <c r="H24" s="183">
        <f>H25+H29</f>
        <v>931.6</v>
      </c>
    </row>
    <row r="25" spans="1:8" s="152" customFormat="1" ht="44.25" customHeight="1">
      <c r="A25" s="112" t="s">
        <v>260</v>
      </c>
      <c r="B25" s="170" t="s">
        <v>85</v>
      </c>
      <c r="C25" s="178" t="s">
        <v>71</v>
      </c>
      <c r="D25" s="178" t="s">
        <v>74</v>
      </c>
      <c r="E25" s="179">
        <v>9900022</v>
      </c>
      <c r="F25" s="180"/>
      <c r="G25" s="181">
        <f>SUM(G26:G28)</f>
        <v>901.4</v>
      </c>
      <c r="H25" s="181">
        <f>SUM(H26:H28)</f>
        <v>906.4</v>
      </c>
    </row>
    <row r="26" spans="1:8" s="152" customFormat="1" ht="29.25" customHeight="1">
      <c r="A26" s="185" t="s">
        <v>293</v>
      </c>
      <c r="B26" s="170" t="s">
        <v>85</v>
      </c>
      <c r="C26" s="170" t="s">
        <v>71</v>
      </c>
      <c r="D26" s="170" t="s">
        <v>74</v>
      </c>
      <c r="E26" s="170" t="s">
        <v>263</v>
      </c>
      <c r="F26" s="184">
        <v>120</v>
      </c>
      <c r="G26" s="183">
        <v>780.9</v>
      </c>
      <c r="H26" s="183">
        <v>780.9</v>
      </c>
    </row>
    <row r="27" spans="1:8" s="152" customFormat="1" ht="47.25" customHeight="1">
      <c r="A27" s="185" t="s">
        <v>295</v>
      </c>
      <c r="B27" s="170" t="s">
        <v>85</v>
      </c>
      <c r="C27" s="170" t="s">
        <v>71</v>
      </c>
      <c r="D27" s="170" t="s">
        <v>74</v>
      </c>
      <c r="E27" s="175">
        <v>9900022</v>
      </c>
      <c r="F27" s="184">
        <v>240</v>
      </c>
      <c r="G27" s="183">
        <v>110</v>
      </c>
      <c r="H27" s="183">
        <v>115</v>
      </c>
    </row>
    <row r="28" spans="1:8" s="152" customFormat="1" ht="15.75">
      <c r="A28" s="185" t="s">
        <v>49</v>
      </c>
      <c r="B28" s="170" t="s">
        <v>85</v>
      </c>
      <c r="C28" s="170" t="s">
        <v>71</v>
      </c>
      <c r="D28" s="170" t="s">
        <v>74</v>
      </c>
      <c r="E28" s="175">
        <v>9900022</v>
      </c>
      <c r="F28" s="184">
        <v>850</v>
      </c>
      <c r="G28" s="183">
        <v>10.5</v>
      </c>
      <c r="H28" s="183">
        <v>10.5</v>
      </c>
    </row>
    <row r="29" spans="1:8" s="152" customFormat="1" ht="31.5">
      <c r="A29" s="112" t="s">
        <v>315</v>
      </c>
      <c r="B29" s="170" t="s">
        <v>85</v>
      </c>
      <c r="C29" s="170" t="s">
        <v>71</v>
      </c>
      <c r="D29" s="170" t="s">
        <v>74</v>
      </c>
      <c r="E29" s="175">
        <v>9900500</v>
      </c>
      <c r="F29" s="184"/>
      <c r="G29" s="183">
        <f>G31</f>
        <v>25.2</v>
      </c>
      <c r="H29" s="183">
        <f>H31</f>
        <v>25.2</v>
      </c>
    </row>
    <row r="30" spans="1:8" s="152" customFormat="1" ht="31.5">
      <c r="A30" s="112" t="s">
        <v>314</v>
      </c>
      <c r="B30" s="170" t="s">
        <v>85</v>
      </c>
      <c r="C30" s="170" t="s">
        <v>71</v>
      </c>
      <c r="D30" s="170" t="s">
        <v>74</v>
      </c>
      <c r="E30" s="175">
        <v>9900503</v>
      </c>
      <c r="F30" s="184"/>
      <c r="G30" s="183">
        <f>G31</f>
        <v>25.2</v>
      </c>
      <c r="H30" s="183">
        <f>H31</f>
        <v>25.2</v>
      </c>
    </row>
    <row r="31" spans="1:8" s="152" customFormat="1" ht="15.75">
      <c r="A31" s="182" t="s">
        <v>34</v>
      </c>
      <c r="B31" s="170" t="s">
        <v>85</v>
      </c>
      <c r="C31" s="170" t="s">
        <v>71</v>
      </c>
      <c r="D31" s="170" t="s">
        <v>74</v>
      </c>
      <c r="E31" s="175">
        <v>9900503</v>
      </c>
      <c r="F31" s="184">
        <v>540</v>
      </c>
      <c r="G31" s="183">
        <v>25.2</v>
      </c>
      <c r="H31" s="183">
        <v>25.2</v>
      </c>
    </row>
    <row r="32" spans="1:8" s="152" customFormat="1" ht="23.25" customHeight="1">
      <c r="A32" s="177" t="s">
        <v>65</v>
      </c>
      <c r="B32" s="170" t="s">
        <v>85</v>
      </c>
      <c r="C32" s="178" t="s">
        <v>71</v>
      </c>
      <c r="D32" s="178" t="s">
        <v>75</v>
      </c>
      <c r="E32" s="179"/>
      <c r="F32" s="180"/>
      <c r="G32" s="181">
        <f>G33</f>
        <v>9713.431000000002</v>
      </c>
      <c r="H32" s="181">
        <f>H33</f>
        <v>10385.441410000001</v>
      </c>
    </row>
    <row r="33" spans="1:8" s="152" customFormat="1" ht="31.5">
      <c r="A33" s="185" t="s">
        <v>259</v>
      </c>
      <c r="B33" s="170" t="s">
        <v>85</v>
      </c>
      <c r="C33" s="170" t="s">
        <v>71</v>
      </c>
      <c r="D33" s="170" t="s">
        <v>75</v>
      </c>
      <c r="E33" s="175">
        <v>9000000</v>
      </c>
      <c r="F33" s="180"/>
      <c r="G33" s="183">
        <f>G34</f>
        <v>9713.431000000002</v>
      </c>
      <c r="H33" s="183">
        <f>H34</f>
        <v>10385.441410000001</v>
      </c>
    </row>
    <row r="34" spans="1:11" s="152" customFormat="1" ht="47.25">
      <c r="A34" s="185" t="s">
        <v>294</v>
      </c>
      <c r="B34" s="170" t="s">
        <v>85</v>
      </c>
      <c r="C34" s="170" t="s">
        <v>71</v>
      </c>
      <c r="D34" s="170" t="s">
        <v>75</v>
      </c>
      <c r="E34" s="175">
        <v>9900000</v>
      </c>
      <c r="F34" s="180"/>
      <c r="G34" s="183">
        <f>G35+G40+G42+G45</f>
        <v>9713.431000000002</v>
      </c>
      <c r="H34" s="183">
        <f>H35+H40+H42+H45</f>
        <v>10385.441410000001</v>
      </c>
      <c r="K34" s="186"/>
    </row>
    <row r="35" spans="1:11" s="152" customFormat="1" ht="31.5">
      <c r="A35" s="177" t="s">
        <v>348</v>
      </c>
      <c r="B35" s="170" t="s">
        <v>85</v>
      </c>
      <c r="C35" s="178" t="s">
        <v>71</v>
      </c>
      <c r="D35" s="178" t="s">
        <v>75</v>
      </c>
      <c r="E35" s="179">
        <v>9900021</v>
      </c>
      <c r="F35" s="180"/>
      <c r="G35" s="181">
        <f>SUM(G36:G38)</f>
        <v>8130.514000000001</v>
      </c>
      <c r="H35" s="181">
        <f>SUM(H36:H38)</f>
        <v>8739.14484</v>
      </c>
      <c r="K35" s="186"/>
    </row>
    <row r="36" spans="1:11" s="152" customFormat="1" ht="31.5">
      <c r="A36" s="185" t="s">
        <v>293</v>
      </c>
      <c r="B36" s="170" t="s">
        <v>85</v>
      </c>
      <c r="C36" s="170" t="s">
        <v>71</v>
      </c>
      <c r="D36" s="170" t="s">
        <v>75</v>
      </c>
      <c r="E36" s="175">
        <v>9900021</v>
      </c>
      <c r="F36" s="184">
        <v>120</v>
      </c>
      <c r="G36" s="183">
        <f>4726.9*1.06</f>
        <v>5010.514</v>
      </c>
      <c r="H36" s="183">
        <f>G36*1.06</f>
        <v>5311.144840000001</v>
      </c>
      <c r="K36" s="186"/>
    </row>
    <row r="37" spans="1:11" s="152" customFormat="1" ht="47.25">
      <c r="A37" s="185" t="s">
        <v>295</v>
      </c>
      <c r="B37" s="170" t="s">
        <v>85</v>
      </c>
      <c r="C37" s="170" t="s">
        <v>71</v>
      </c>
      <c r="D37" s="170" t="s">
        <v>75</v>
      </c>
      <c r="E37" s="175">
        <v>9900021</v>
      </c>
      <c r="F37" s="184">
        <v>240</v>
      </c>
      <c r="G37" s="183">
        <f>2800*1.1</f>
        <v>3080.0000000000005</v>
      </c>
      <c r="H37" s="183">
        <f>G37*1.1</f>
        <v>3388.000000000001</v>
      </c>
      <c r="K37" s="186"/>
    </row>
    <row r="38" spans="1:11" s="152" customFormat="1" ht="15.75">
      <c r="A38" s="185" t="s">
        <v>49</v>
      </c>
      <c r="B38" s="170" t="s">
        <v>85</v>
      </c>
      <c r="C38" s="170" t="s">
        <v>71</v>
      </c>
      <c r="D38" s="170" t="s">
        <v>75</v>
      </c>
      <c r="E38" s="175">
        <v>9900021</v>
      </c>
      <c r="F38" s="184">
        <v>850</v>
      </c>
      <c r="G38" s="183">
        <v>40</v>
      </c>
      <c r="H38" s="183">
        <v>40</v>
      </c>
      <c r="K38" s="186"/>
    </row>
    <row r="39" spans="1:8" s="152" customFormat="1" ht="15.75" hidden="1">
      <c r="A39" s="182" t="s">
        <v>11</v>
      </c>
      <c r="B39" s="170" t="s">
        <v>85</v>
      </c>
      <c r="C39" s="170">
        <v>100</v>
      </c>
      <c r="D39" s="170">
        <v>104</v>
      </c>
      <c r="E39" s="175" t="s">
        <v>9</v>
      </c>
      <c r="F39" s="184">
        <v>17</v>
      </c>
      <c r="G39" s="183">
        <v>0</v>
      </c>
      <c r="H39" s="183">
        <v>0</v>
      </c>
    </row>
    <row r="40" spans="1:8" s="152" customFormat="1" ht="31.5">
      <c r="A40" s="177" t="s">
        <v>67</v>
      </c>
      <c r="B40" s="170" t="s">
        <v>85</v>
      </c>
      <c r="C40" s="178" t="s">
        <v>71</v>
      </c>
      <c r="D40" s="178" t="s">
        <v>75</v>
      </c>
      <c r="E40" s="179">
        <v>9900020</v>
      </c>
      <c r="F40" s="180"/>
      <c r="G40" s="181">
        <f>G41</f>
        <v>976.048</v>
      </c>
      <c r="H40" s="181">
        <f>H41</f>
        <v>1034.61088</v>
      </c>
    </row>
    <row r="41" spans="1:8" s="152" customFormat="1" ht="31.5">
      <c r="A41" s="185" t="s">
        <v>293</v>
      </c>
      <c r="B41" s="170" t="s">
        <v>85</v>
      </c>
      <c r="C41" s="170" t="s">
        <v>71</v>
      </c>
      <c r="D41" s="170" t="s">
        <v>75</v>
      </c>
      <c r="E41" s="175">
        <v>9900020</v>
      </c>
      <c r="F41" s="184">
        <v>120</v>
      </c>
      <c r="G41" s="183">
        <f>920.8*1.06</f>
        <v>976.048</v>
      </c>
      <c r="H41" s="183">
        <f>G41*1.06</f>
        <v>1034.61088</v>
      </c>
    </row>
    <row r="42" spans="1:8" s="152" customFormat="1" ht="71.25" customHeight="1">
      <c r="A42" s="187" t="s">
        <v>350</v>
      </c>
      <c r="B42" s="170" t="s">
        <v>85</v>
      </c>
      <c r="C42" s="178" t="s">
        <v>71</v>
      </c>
      <c r="D42" s="178" t="s">
        <v>75</v>
      </c>
      <c r="E42" s="179">
        <v>9907134</v>
      </c>
      <c r="F42" s="180"/>
      <c r="G42" s="181">
        <f>SUM(G43:G44)</f>
        <v>517.869</v>
      </c>
      <c r="H42" s="181">
        <f>SUM(H43:H44)</f>
        <v>522.68569</v>
      </c>
    </row>
    <row r="43" spans="1:8" s="152" customFormat="1" ht="31.5">
      <c r="A43" s="185" t="s">
        <v>293</v>
      </c>
      <c r="B43" s="170" t="s">
        <v>85</v>
      </c>
      <c r="C43" s="170" t="s">
        <v>71</v>
      </c>
      <c r="D43" s="170" t="s">
        <v>75</v>
      </c>
      <c r="E43" s="175">
        <v>9907134</v>
      </c>
      <c r="F43" s="184">
        <v>120</v>
      </c>
      <c r="G43" s="183">
        <f>476.9*1.01</f>
        <v>481.669</v>
      </c>
      <c r="H43" s="183">
        <f>G43*1.01</f>
        <v>486.48569</v>
      </c>
    </row>
    <row r="44" spans="1:8" s="152" customFormat="1" ht="49.5" customHeight="1">
      <c r="A44" s="185" t="s">
        <v>295</v>
      </c>
      <c r="B44" s="170" t="s">
        <v>85</v>
      </c>
      <c r="C44" s="170" t="s">
        <v>71</v>
      </c>
      <c r="D44" s="170" t="s">
        <v>75</v>
      </c>
      <c r="E44" s="175">
        <v>9907134</v>
      </c>
      <c r="F44" s="184">
        <v>240</v>
      </c>
      <c r="G44" s="183">
        <v>36.2</v>
      </c>
      <c r="H44" s="183">
        <v>36.2</v>
      </c>
    </row>
    <row r="45" spans="1:8" s="152" customFormat="1" ht="31.5">
      <c r="A45" s="112" t="s">
        <v>315</v>
      </c>
      <c r="B45" s="170" t="s">
        <v>85</v>
      </c>
      <c r="C45" s="170" t="s">
        <v>71</v>
      </c>
      <c r="D45" s="170" t="s">
        <v>75</v>
      </c>
      <c r="E45" s="175">
        <v>9900500</v>
      </c>
      <c r="F45" s="184"/>
      <c r="G45" s="183">
        <f>G47</f>
        <v>89</v>
      </c>
      <c r="H45" s="183">
        <f>H47</f>
        <v>89</v>
      </c>
    </row>
    <row r="46" spans="1:8" s="152" customFormat="1" ht="47.25">
      <c r="A46" s="112" t="s">
        <v>316</v>
      </c>
      <c r="B46" s="170" t="s">
        <v>85</v>
      </c>
      <c r="C46" s="170" t="s">
        <v>71</v>
      </c>
      <c r="D46" s="170" t="s">
        <v>75</v>
      </c>
      <c r="E46" s="175">
        <v>9900501</v>
      </c>
      <c r="F46" s="184"/>
      <c r="G46" s="183">
        <f>G47</f>
        <v>89</v>
      </c>
      <c r="H46" s="183">
        <f>H47</f>
        <v>89</v>
      </c>
    </row>
    <row r="47" spans="1:8" s="152" customFormat="1" ht="15.75">
      <c r="A47" s="182" t="s">
        <v>34</v>
      </c>
      <c r="B47" s="170" t="s">
        <v>85</v>
      </c>
      <c r="C47" s="170" t="s">
        <v>71</v>
      </c>
      <c r="D47" s="170" t="s">
        <v>75</v>
      </c>
      <c r="E47" s="175">
        <v>9900501</v>
      </c>
      <c r="F47" s="184">
        <v>540</v>
      </c>
      <c r="G47" s="183">
        <v>89</v>
      </c>
      <c r="H47" s="183">
        <v>89</v>
      </c>
    </row>
    <row r="48" spans="1:8" s="152" customFormat="1" ht="31.5" customHeight="1" hidden="1">
      <c r="A48" s="177" t="s">
        <v>61</v>
      </c>
      <c r="B48" s="170" t="s">
        <v>85</v>
      </c>
      <c r="C48" s="178" t="s">
        <v>71</v>
      </c>
      <c r="D48" s="178" t="s">
        <v>76</v>
      </c>
      <c r="E48" s="179"/>
      <c r="F48" s="180"/>
      <c r="G48" s="181">
        <f aca="true" t="shared" si="1" ref="G48:H51">G49</f>
        <v>0</v>
      </c>
      <c r="H48" s="181">
        <f t="shared" si="1"/>
        <v>0</v>
      </c>
    </row>
    <row r="49" spans="1:8" s="152" customFormat="1" ht="17.25" customHeight="1" hidden="1">
      <c r="A49" s="182" t="s">
        <v>90</v>
      </c>
      <c r="B49" s="170" t="s">
        <v>85</v>
      </c>
      <c r="C49" s="170" t="s">
        <v>71</v>
      </c>
      <c r="D49" s="170" t="s">
        <v>76</v>
      </c>
      <c r="E49" s="175">
        <v>9000000</v>
      </c>
      <c r="F49" s="180"/>
      <c r="G49" s="183">
        <f t="shared" si="1"/>
        <v>0</v>
      </c>
      <c r="H49" s="183">
        <f t="shared" si="1"/>
        <v>0</v>
      </c>
    </row>
    <row r="50" spans="1:8" s="152" customFormat="1" ht="51.75" customHeight="1" hidden="1">
      <c r="A50" s="182" t="s">
        <v>91</v>
      </c>
      <c r="B50" s="170" t="s">
        <v>85</v>
      </c>
      <c r="C50" s="170" t="s">
        <v>71</v>
      </c>
      <c r="D50" s="170" t="s">
        <v>76</v>
      </c>
      <c r="E50" s="175">
        <v>9900000</v>
      </c>
      <c r="F50" s="180"/>
      <c r="G50" s="183">
        <f t="shared" si="1"/>
        <v>0</v>
      </c>
      <c r="H50" s="183">
        <f t="shared" si="1"/>
        <v>0</v>
      </c>
    </row>
    <row r="51" spans="1:8" s="152" customFormat="1" ht="31.5" hidden="1">
      <c r="A51" s="182" t="s">
        <v>70</v>
      </c>
      <c r="B51" s="170" t="s">
        <v>85</v>
      </c>
      <c r="C51" s="170" t="s">
        <v>71</v>
      </c>
      <c r="D51" s="170" t="s">
        <v>76</v>
      </c>
      <c r="E51" s="175">
        <v>9900022</v>
      </c>
      <c r="F51" s="184"/>
      <c r="G51" s="183">
        <f t="shared" si="1"/>
        <v>0</v>
      </c>
      <c r="H51" s="183">
        <f t="shared" si="1"/>
        <v>0</v>
      </c>
    </row>
    <row r="52" spans="1:8" s="152" customFormat="1" ht="33" customHeight="1" hidden="1">
      <c r="A52" s="182" t="s">
        <v>52</v>
      </c>
      <c r="B52" s="170" t="s">
        <v>85</v>
      </c>
      <c r="C52" s="170" t="s">
        <v>71</v>
      </c>
      <c r="D52" s="170" t="s">
        <v>76</v>
      </c>
      <c r="E52" s="175">
        <v>9900022</v>
      </c>
      <c r="F52" s="184">
        <v>244</v>
      </c>
      <c r="G52" s="183">
        <v>0</v>
      </c>
      <c r="H52" s="183">
        <v>0</v>
      </c>
    </row>
    <row r="53" spans="1:8" s="152" customFormat="1" ht="15.75">
      <c r="A53" s="177" t="s">
        <v>12</v>
      </c>
      <c r="B53" s="170" t="s">
        <v>85</v>
      </c>
      <c r="C53" s="178" t="s">
        <v>71</v>
      </c>
      <c r="D53" s="178" t="s">
        <v>77</v>
      </c>
      <c r="E53" s="179"/>
      <c r="F53" s="180"/>
      <c r="G53" s="181">
        <f aca="true" t="shared" si="2" ref="G53:H56">G54</f>
        <v>200</v>
      </c>
      <c r="H53" s="181">
        <f t="shared" si="2"/>
        <v>200</v>
      </c>
    </row>
    <row r="54" spans="1:8" s="152" customFormat="1" ht="31.5">
      <c r="A54" s="185" t="s">
        <v>259</v>
      </c>
      <c r="B54" s="170" t="s">
        <v>85</v>
      </c>
      <c r="C54" s="170" t="s">
        <v>71</v>
      </c>
      <c r="D54" s="170" t="s">
        <v>77</v>
      </c>
      <c r="E54" s="175">
        <v>9000000</v>
      </c>
      <c r="F54" s="180"/>
      <c r="G54" s="181">
        <f t="shared" si="2"/>
        <v>200</v>
      </c>
      <c r="H54" s="181">
        <f t="shared" si="2"/>
        <v>200</v>
      </c>
    </row>
    <row r="55" spans="1:8" s="152" customFormat="1" ht="47.25">
      <c r="A55" s="182" t="s">
        <v>91</v>
      </c>
      <c r="B55" s="170" t="s">
        <v>85</v>
      </c>
      <c r="C55" s="170" t="s">
        <v>71</v>
      </c>
      <c r="D55" s="170" t="s">
        <v>77</v>
      </c>
      <c r="E55" s="175">
        <v>9900000</v>
      </c>
      <c r="F55" s="180"/>
      <c r="G55" s="181">
        <f t="shared" si="2"/>
        <v>200</v>
      </c>
      <c r="H55" s="181">
        <f t="shared" si="2"/>
        <v>200</v>
      </c>
    </row>
    <row r="56" spans="1:8" s="152" customFormat="1" ht="31.5">
      <c r="A56" s="112" t="s">
        <v>351</v>
      </c>
      <c r="B56" s="170" t="s">
        <v>85</v>
      </c>
      <c r="C56" s="170" t="s">
        <v>71</v>
      </c>
      <c r="D56" s="170" t="s">
        <v>77</v>
      </c>
      <c r="E56" s="175">
        <v>9908003</v>
      </c>
      <c r="F56" s="184"/>
      <c r="G56" s="183">
        <f t="shared" si="2"/>
        <v>200</v>
      </c>
      <c r="H56" s="183">
        <f t="shared" si="2"/>
        <v>200</v>
      </c>
    </row>
    <row r="57" spans="1:8" s="152" customFormat="1" ht="15.75">
      <c r="A57" s="182" t="s">
        <v>69</v>
      </c>
      <c r="B57" s="170" t="s">
        <v>85</v>
      </c>
      <c r="C57" s="170" t="s">
        <v>71</v>
      </c>
      <c r="D57" s="170" t="s">
        <v>77</v>
      </c>
      <c r="E57" s="175">
        <v>9908003</v>
      </c>
      <c r="F57" s="184">
        <v>870</v>
      </c>
      <c r="G57" s="183">
        <v>200</v>
      </c>
      <c r="H57" s="183">
        <v>200</v>
      </c>
    </row>
    <row r="58" spans="1:8" s="152" customFormat="1" ht="19.5" customHeight="1">
      <c r="A58" s="177" t="s">
        <v>45</v>
      </c>
      <c r="B58" s="170" t="s">
        <v>85</v>
      </c>
      <c r="C58" s="178" t="s">
        <v>71</v>
      </c>
      <c r="D58" s="178" t="s">
        <v>78</v>
      </c>
      <c r="E58" s="179"/>
      <c r="F58" s="180"/>
      <c r="G58" s="181">
        <f aca="true" t="shared" si="3" ref="G58:H61">G59</f>
        <v>500</v>
      </c>
      <c r="H58" s="181">
        <f t="shared" si="3"/>
        <v>500</v>
      </c>
    </row>
    <row r="59" spans="1:8" s="152" customFormat="1" ht="15.75">
      <c r="A59" s="182" t="s">
        <v>90</v>
      </c>
      <c r="B59" s="170" t="s">
        <v>85</v>
      </c>
      <c r="C59" s="170" t="s">
        <v>71</v>
      </c>
      <c r="D59" s="170" t="s">
        <v>78</v>
      </c>
      <c r="E59" s="175">
        <v>9000000</v>
      </c>
      <c r="F59" s="180"/>
      <c r="G59" s="183">
        <f t="shared" si="3"/>
        <v>500</v>
      </c>
      <c r="H59" s="183">
        <f t="shared" si="3"/>
        <v>500</v>
      </c>
    </row>
    <row r="60" spans="1:8" s="152" customFormat="1" ht="47.25">
      <c r="A60" s="182" t="s">
        <v>91</v>
      </c>
      <c r="B60" s="170" t="s">
        <v>85</v>
      </c>
      <c r="C60" s="170" t="s">
        <v>71</v>
      </c>
      <c r="D60" s="170" t="s">
        <v>78</v>
      </c>
      <c r="E60" s="175">
        <v>9900000</v>
      </c>
      <c r="F60" s="180"/>
      <c r="G60" s="183">
        <f t="shared" si="3"/>
        <v>500</v>
      </c>
      <c r="H60" s="183">
        <f t="shared" si="3"/>
        <v>500</v>
      </c>
    </row>
    <row r="61" spans="1:8" s="152" customFormat="1" ht="31.5">
      <c r="A61" s="112" t="s">
        <v>347</v>
      </c>
      <c r="B61" s="170" t="s">
        <v>85</v>
      </c>
      <c r="C61" s="170" t="s">
        <v>71</v>
      </c>
      <c r="D61" s="170" t="s">
        <v>78</v>
      </c>
      <c r="E61" s="175">
        <v>9908005</v>
      </c>
      <c r="F61" s="184"/>
      <c r="G61" s="183">
        <f t="shared" si="3"/>
        <v>500</v>
      </c>
      <c r="H61" s="183">
        <f t="shared" si="3"/>
        <v>500</v>
      </c>
    </row>
    <row r="62" spans="1:8" s="152" customFormat="1" ht="33" customHeight="1">
      <c r="A62" s="182" t="s">
        <v>52</v>
      </c>
      <c r="B62" s="170" t="s">
        <v>85</v>
      </c>
      <c r="C62" s="170" t="s">
        <v>71</v>
      </c>
      <c r="D62" s="170" t="s">
        <v>78</v>
      </c>
      <c r="E62" s="175">
        <v>9908005</v>
      </c>
      <c r="F62" s="184">
        <v>244</v>
      </c>
      <c r="G62" s="183">
        <v>500</v>
      </c>
      <c r="H62" s="183">
        <v>500</v>
      </c>
    </row>
    <row r="63" spans="1:8" s="152" customFormat="1" ht="15.75">
      <c r="A63" s="177" t="s">
        <v>13</v>
      </c>
      <c r="B63" s="170" t="s">
        <v>85</v>
      </c>
      <c r="C63" s="178" t="s">
        <v>73</v>
      </c>
      <c r="D63" s="170" t="s">
        <v>72</v>
      </c>
      <c r="E63" s="175"/>
      <c r="F63" s="184"/>
      <c r="G63" s="181">
        <f aca="true" t="shared" si="4" ref="G63:H66">G64</f>
        <v>200.3</v>
      </c>
      <c r="H63" s="181">
        <f t="shared" si="4"/>
        <v>200.3</v>
      </c>
    </row>
    <row r="64" spans="1:8" s="152" customFormat="1" ht="31.5">
      <c r="A64" s="177" t="s">
        <v>14</v>
      </c>
      <c r="B64" s="170" t="s">
        <v>85</v>
      </c>
      <c r="C64" s="178" t="s">
        <v>73</v>
      </c>
      <c r="D64" s="178" t="s">
        <v>74</v>
      </c>
      <c r="E64" s="179"/>
      <c r="F64" s="180" t="s">
        <v>42</v>
      </c>
      <c r="G64" s="188">
        <f t="shared" si="4"/>
        <v>200.3</v>
      </c>
      <c r="H64" s="188">
        <f t="shared" si="4"/>
        <v>200.3</v>
      </c>
    </row>
    <row r="65" spans="1:8" s="152" customFormat="1" ht="31.5">
      <c r="A65" s="185" t="s">
        <v>259</v>
      </c>
      <c r="B65" s="170" t="s">
        <v>85</v>
      </c>
      <c r="C65" s="170" t="s">
        <v>73</v>
      </c>
      <c r="D65" s="170" t="s">
        <v>74</v>
      </c>
      <c r="E65" s="175">
        <v>9000000</v>
      </c>
      <c r="F65" s="180"/>
      <c r="G65" s="189">
        <f t="shared" si="4"/>
        <v>200.3</v>
      </c>
      <c r="H65" s="189">
        <f t="shared" si="4"/>
        <v>200.3</v>
      </c>
    </row>
    <row r="66" spans="1:8" s="152" customFormat="1" ht="47.25">
      <c r="A66" s="182" t="s">
        <v>91</v>
      </c>
      <c r="B66" s="170" t="s">
        <v>85</v>
      </c>
      <c r="C66" s="170" t="s">
        <v>73</v>
      </c>
      <c r="D66" s="170" t="s">
        <v>74</v>
      </c>
      <c r="E66" s="175">
        <v>9900000</v>
      </c>
      <c r="F66" s="180"/>
      <c r="G66" s="189">
        <f t="shared" si="4"/>
        <v>200.3</v>
      </c>
      <c r="H66" s="189">
        <f t="shared" si="4"/>
        <v>200.3</v>
      </c>
    </row>
    <row r="67" spans="1:8" s="152" customFormat="1" ht="69" customHeight="1">
      <c r="A67" s="190" t="s">
        <v>349</v>
      </c>
      <c r="B67" s="170" t="s">
        <v>85</v>
      </c>
      <c r="C67" s="170" t="s">
        <v>73</v>
      </c>
      <c r="D67" s="170" t="s">
        <v>74</v>
      </c>
      <c r="E67" s="175">
        <v>9905118</v>
      </c>
      <c r="F67" s="180"/>
      <c r="G67" s="189">
        <f>SUM(G68:G69)</f>
        <v>200.3</v>
      </c>
      <c r="H67" s="189">
        <f>SUM(H68:H69)</f>
        <v>200.3</v>
      </c>
    </row>
    <row r="68" spans="1:8" s="152" customFormat="1" ht="38.25" customHeight="1">
      <c r="A68" s="185" t="s">
        <v>293</v>
      </c>
      <c r="B68" s="170" t="s">
        <v>85</v>
      </c>
      <c r="C68" s="170" t="s">
        <v>73</v>
      </c>
      <c r="D68" s="170" t="s">
        <v>74</v>
      </c>
      <c r="E68" s="175">
        <v>9905118</v>
      </c>
      <c r="F68" s="184">
        <v>120</v>
      </c>
      <c r="G68" s="189">
        <v>183.4</v>
      </c>
      <c r="H68" s="189">
        <v>183.4</v>
      </c>
    </row>
    <row r="69" spans="1:8" s="152" customFormat="1" ht="45" customHeight="1">
      <c r="A69" s="185" t="s">
        <v>295</v>
      </c>
      <c r="B69" s="170" t="s">
        <v>85</v>
      </c>
      <c r="C69" s="170" t="s">
        <v>73</v>
      </c>
      <c r="D69" s="170" t="s">
        <v>74</v>
      </c>
      <c r="E69" s="175">
        <v>9905118</v>
      </c>
      <c r="F69" s="184">
        <v>240</v>
      </c>
      <c r="G69" s="191">
        <v>16.9</v>
      </c>
      <c r="H69" s="191">
        <v>16.9</v>
      </c>
    </row>
    <row r="70" spans="1:8" s="152" customFormat="1" ht="31.5">
      <c r="A70" s="177" t="s">
        <v>15</v>
      </c>
      <c r="B70" s="170" t="s">
        <v>85</v>
      </c>
      <c r="C70" s="178" t="s">
        <v>74</v>
      </c>
      <c r="D70" s="170" t="s">
        <v>72</v>
      </c>
      <c r="E70" s="175"/>
      <c r="F70" s="184"/>
      <c r="G70" s="181">
        <f aca="true" t="shared" si="5" ref="G70:H72">G71</f>
        <v>245</v>
      </c>
      <c r="H70" s="181">
        <f t="shared" si="5"/>
        <v>245</v>
      </c>
    </row>
    <row r="71" spans="1:8" s="152" customFormat="1" ht="63">
      <c r="A71" s="177" t="s">
        <v>16</v>
      </c>
      <c r="B71" s="170" t="s">
        <v>85</v>
      </c>
      <c r="C71" s="178" t="s">
        <v>74</v>
      </c>
      <c r="D71" s="178" t="s">
        <v>79</v>
      </c>
      <c r="E71" s="179"/>
      <c r="F71" s="180"/>
      <c r="G71" s="181">
        <f t="shared" si="5"/>
        <v>245</v>
      </c>
      <c r="H71" s="181">
        <f t="shared" si="5"/>
        <v>245</v>
      </c>
    </row>
    <row r="72" spans="1:8" s="152" customFormat="1" ht="57" customHeight="1">
      <c r="A72" s="154" t="s">
        <v>352</v>
      </c>
      <c r="B72" s="170" t="s">
        <v>85</v>
      </c>
      <c r="C72" s="178" t="s">
        <v>74</v>
      </c>
      <c r="D72" s="178" t="s">
        <v>79</v>
      </c>
      <c r="E72" s="175">
        <v>200000</v>
      </c>
      <c r="F72" s="180"/>
      <c r="G72" s="183">
        <f t="shared" si="5"/>
        <v>245</v>
      </c>
      <c r="H72" s="183">
        <f t="shared" si="5"/>
        <v>245</v>
      </c>
    </row>
    <row r="73" spans="1:8" s="152" customFormat="1" ht="47.25">
      <c r="A73" s="177" t="s">
        <v>325</v>
      </c>
      <c r="B73" s="170" t="s">
        <v>85</v>
      </c>
      <c r="C73" s="170" t="s">
        <v>74</v>
      </c>
      <c r="D73" s="170" t="s">
        <v>79</v>
      </c>
      <c r="E73" s="175">
        <v>210000</v>
      </c>
      <c r="F73" s="180"/>
      <c r="G73" s="183">
        <f>G74+G76</f>
        <v>245</v>
      </c>
      <c r="H73" s="183">
        <f>H74+H76</f>
        <v>245</v>
      </c>
    </row>
    <row r="74" spans="1:8" s="152" customFormat="1" ht="180.75" customHeight="1">
      <c r="A74" s="182" t="s">
        <v>343</v>
      </c>
      <c r="B74" s="170" t="s">
        <v>85</v>
      </c>
      <c r="C74" s="170" t="s">
        <v>74</v>
      </c>
      <c r="D74" s="170" t="s">
        <v>79</v>
      </c>
      <c r="E74" s="175">
        <v>210103</v>
      </c>
      <c r="F74" s="184"/>
      <c r="G74" s="183">
        <f>G75</f>
        <v>100</v>
      </c>
      <c r="H74" s="183">
        <f>H75</f>
        <v>100</v>
      </c>
    </row>
    <row r="75" spans="1:8" s="152" customFormat="1" ht="49.5" customHeight="1">
      <c r="A75" s="185" t="s">
        <v>295</v>
      </c>
      <c r="B75" s="170" t="s">
        <v>85</v>
      </c>
      <c r="C75" s="170" t="s">
        <v>74</v>
      </c>
      <c r="D75" s="170" t="s">
        <v>79</v>
      </c>
      <c r="E75" s="175">
        <v>210103</v>
      </c>
      <c r="F75" s="184">
        <v>240</v>
      </c>
      <c r="G75" s="183">
        <v>100</v>
      </c>
      <c r="H75" s="183">
        <v>100</v>
      </c>
    </row>
    <row r="76" spans="1:8" s="152" customFormat="1" ht="31.5">
      <c r="A76" s="185" t="s">
        <v>259</v>
      </c>
      <c r="B76" s="170" t="s">
        <v>85</v>
      </c>
      <c r="C76" s="170" t="s">
        <v>74</v>
      </c>
      <c r="D76" s="170" t="s">
        <v>79</v>
      </c>
      <c r="E76" s="175">
        <v>9900000</v>
      </c>
      <c r="F76" s="184"/>
      <c r="G76" s="183">
        <f>G77</f>
        <v>145</v>
      </c>
      <c r="H76" s="183">
        <f>H77</f>
        <v>145</v>
      </c>
    </row>
    <row r="77" spans="1:8" s="152" customFormat="1" ht="31.5">
      <c r="A77" s="112" t="s">
        <v>315</v>
      </c>
      <c r="B77" s="170" t="s">
        <v>85</v>
      </c>
      <c r="C77" s="170" t="s">
        <v>74</v>
      </c>
      <c r="D77" s="170" t="s">
        <v>79</v>
      </c>
      <c r="E77" s="175">
        <v>9900500</v>
      </c>
      <c r="F77" s="184"/>
      <c r="G77" s="183">
        <f>G79</f>
        <v>145</v>
      </c>
      <c r="H77" s="183">
        <f>H79</f>
        <v>145</v>
      </c>
    </row>
    <row r="78" spans="1:8" s="152" customFormat="1" ht="129" customHeight="1">
      <c r="A78" s="112" t="s">
        <v>358</v>
      </c>
      <c r="B78" s="170" t="s">
        <v>85</v>
      </c>
      <c r="C78" s="170" t="s">
        <v>74</v>
      </c>
      <c r="D78" s="170" t="s">
        <v>79</v>
      </c>
      <c r="E78" s="175">
        <v>9900502</v>
      </c>
      <c r="F78" s="184"/>
      <c r="G78" s="183">
        <f>G79</f>
        <v>145</v>
      </c>
      <c r="H78" s="183">
        <f>H79</f>
        <v>145</v>
      </c>
    </row>
    <row r="79" spans="1:8" s="152" customFormat="1" ht="15.75">
      <c r="A79" s="182" t="s">
        <v>34</v>
      </c>
      <c r="B79" s="170" t="s">
        <v>85</v>
      </c>
      <c r="C79" s="170" t="s">
        <v>74</v>
      </c>
      <c r="D79" s="170" t="s">
        <v>79</v>
      </c>
      <c r="E79" s="175">
        <v>9900502</v>
      </c>
      <c r="F79" s="184">
        <v>540</v>
      </c>
      <c r="G79" s="183">
        <v>145</v>
      </c>
      <c r="H79" s="183">
        <v>145</v>
      </c>
    </row>
    <row r="80" spans="1:8" s="152" customFormat="1" ht="15.75">
      <c r="A80" s="177" t="s">
        <v>17</v>
      </c>
      <c r="B80" s="170" t="s">
        <v>85</v>
      </c>
      <c r="C80" s="178" t="s">
        <v>75</v>
      </c>
      <c r="D80" s="170" t="s">
        <v>72</v>
      </c>
      <c r="E80" s="175"/>
      <c r="F80" s="184"/>
      <c r="G80" s="181">
        <f>G81+G86+G98</f>
        <v>3258</v>
      </c>
      <c r="H80" s="181">
        <f>H81+H86+H98</f>
        <v>3453.5</v>
      </c>
    </row>
    <row r="81" spans="1:8" s="152" customFormat="1" ht="15.75" hidden="1">
      <c r="A81" s="177" t="s">
        <v>18</v>
      </c>
      <c r="B81" s="170" t="s">
        <v>85</v>
      </c>
      <c r="C81" s="178" t="s">
        <v>75</v>
      </c>
      <c r="D81" s="178" t="s">
        <v>73</v>
      </c>
      <c r="E81" s="179"/>
      <c r="F81" s="180"/>
      <c r="G81" s="181">
        <f aca="true" t="shared" si="6" ref="G81:H84">G82</f>
        <v>0</v>
      </c>
      <c r="H81" s="181">
        <f t="shared" si="6"/>
        <v>0</v>
      </c>
    </row>
    <row r="82" spans="1:8" s="152" customFormat="1" ht="47.25" hidden="1">
      <c r="A82" s="154" t="s">
        <v>252</v>
      </c>
      <c r="B82" s="170" t="s">
        <v>85</v>
      </c>
      <c r="C82" s="170" t="s">
        <v>75</v>
      </c>
      <c r="D82" s="170" t="s">
        <v>73</v>
      </c>
      <c r="E82" s="175">
        <v>9000000</v>
      </c>
      <c r="F82" s="180"/>
      <c r="G82" s="183">
        <f t="shared" si="6"/>
        <v>0</v>
      </c>
      <c r="H82" s="183">
        <f t="shared" si="6"/>
        <v>0</v>
      </c>
    </row>
    <row r="83" spans="1:8" s="152" customFormat="1" ht="47.25" hidden="1">
      <c r="A83" s="182" t="s">
        <v>91</v>
      </c>
      <c r="B83" s="170" t="s">
        <v>85</v>
      </c>
      <c r="C83" s="170" t="s">
        <v>75</v>
      </c>
      <c r="D83" s="170" t="s">
        <v>73</v>
      </c>
      <c r="E83" s="175">
        <v>9900000</v>
      </c>
      <c r="F83" s="180"/>
      <c r="G83" s="183">
        <f t="shared" si="6"/>
        <v>0</v>
      </c>
      <c r="H83" s="183">
        <f t="shared" si="6"/>
        <v>0</v>
      </c>
    </row>
    <row r="84" spans="1:8" s="152" customFormat="1" ht="31.5" customHeight="1" hidden="1">
      <c r="A84" s="182" t="s">
        <v>19</v>
      </c>
      <c r="B84" s="170" t="s">
        <v>85</v>
      </c>
      <c r="C84" s="170" t="s">
        <v>75</v>
      </c>
      <c r="D84" s="170" t="s">
        <v>73</v>
      </c>
      <c r="E84" s="175">
        <v>9908022</v>
      </c>
      <c r="F84" s="184"/>
      <c r="G84" s="183">
        <f t="shared" si="6"/>
        <v>0</v>
      </c>
      <c r="H84" s="183">
        <f t="shared" si="6"/>
        <v>0</v>
      </c>
    </row>
    <row r="85" spans="1:8" s="152" customFormat="1" ht="15.75" hidden="1">
      <c r="A85" s="182" t="s">
        <v>20</v>
      </c>
      <c r="B85" s="170" t="s">
        <v>85</v>
      </c>
      <c r="C85" s="170" t="s">
        <v>75</v>
      </c>
      <c r="D85" s="170" t="s">
        <v>73</v>
      </c>
      <c r="E85" s="175">
        <v>9908022</v>
      </c>
      <c r="F85" s="184">
        <v>810</v>
      </c>
      <c r="G85" s="183">
        <v>0</v>
      </c>
      <c r="H85" s="183">
        <v>0</v>
      </c>
    </row>
    <row r="86" spans="1:8" s="152" customFormat="1" ht="19.5" customHeight="1">
      <c r="A86" s="177" t="s">
        <v>44</v>
      </c>
      <c r="B86" s="170" t="s">
        <v>85</v>
      </c>
      <c r="C86" s="178" t="s">
        <v>75</v>
      </c>
      <c r="D86" s="178" t="s">
        <v>79</v>
      </c>
      <c r="E86" s="179"/>
      <c r="F86" s="180"/>
      <c r="G86" s="181">
        <f>G87</f>
        <v>3258</v>
      </c>
      <c r="H86" s="181">
        <f>H87</f>
        <v>3453.5</v>
      </c>
    </row>
    <row r="87" spans="1:8" s="152" customFormat="1" ht="51.75" customHeight="1">
      <c r="A87" s="154" t="s">
        <v>352</v>
      </c>
      <c r="B87" s="170" t="s">
        <v>85</v>
      </c>
      <c r="C87" s="170" t="s">
        <v>75</v>
      </c>
      <c r="D87" s="170" t="s">
        <v>79</v>
      </c>
      <c r="E87" s="175">
        <v>200000</v>
      </c>
      <c r="F87" s="180"/>
      <c r="G87" s="183">
        <f>G88</f>
        <v>3258</v>
      </c>
      <c r="H87" s="183">
        <f>H88</f>
        <v>3453.5</v>
      </c>
    </row>
    <row r="88" spans="1:8" s="152" customFormat="1" ht="37.5" customHeight="1">
      <c r="A88" s="177" t="s">
        <v>254</v>
      </c>
      <c r="B88" s="170" t="s">
        <v>85</v>
      </c>
      <c r="C88" s="170" t="s">
        <v>75</v>
      </c>
      <c r="D88" s="170" t="s">
        <v>79</v>
      </c>
      <c r="E88" s="175">
        <v>230000</v>
      </c>
      <c r="F88" s="180"/>
      <c r="G88" s="183">
        <f>G95</f>
        <v>3258</v>
      </c>
      <c r="H88" s="183">
        <f>H95</f>
        <v>3453.5</v>
      </c>
    </row>
    <row r="89" spans="1:8" s="152" customFormat="1" ht="47.25" hidden="1">
      <c r="A89" s="112" t="s">
        <v>255</v>
      </c>
      <c r="B89" s="170" t="s">
        <v>85</v>
      </c>
      <c r="C89" s="170" t="s">
        <v>75</v>
      </c>
      <c r="D89" s="170" t="s">
        <v>79</v>
      </c>
      <c r="E89" s="175">
        <v>9907014</v>
      </c>
      <c r="F89" s="180"/>
      <c r="G89" s="183">
        <f>G90</f>
        <v>0</v>
      </c>
      <c r="H89" s="183">
        <f>H90</f>
        <v>0</v>
      </c>
    </row>
    <row r="90" spans="1:8" s="152" customFormat="1" ht="37.5" customHeight="1" hidden="1">
      <c r="A90" s="177" t="s">
        <v>254</v>
      </c>
      <c r="B90" s="170" t="s">
        <v>85</v>
      </c>
      <c r="C90" s="170" t="s">
        <v>75</v>
      </c>
      <c r="D90" s="170" t="s">
        <v>79</v>
      </c>
      <c r="E90" s="175">
        <v>9907014</v>
      </c>
      <c r="F90" s="184">
        <v>244</v>
      </c>
      <c r="G90" s="183">
        <v>0</v>
      </c>
      <c r="H90" s="183">
        <v>0</v>
      </c>
    </row>
    <row r="91" spans="1:8" s="152" customFormat="1" ht="47.25" hidden="1">
      <c r="A91" s="112" t="s">
        <v>255</v>
      </c>
      <c r="B91" s="170" t="s">
        <v>85</v>
      </c>
      <c r="C91" s="170" t="s">
        <v>75</v>
      </c>
      <c r="D91" s="170" t="s">
        <v>79</v>
      </c>
      <c r="E91" s="175">
        <v>9907088</v>
      </c>
      <c r="F91" s="180"/>
      <c r="G91" s="183">
        <f>G92</f>
        <v>0</v>
      </c>
      <c r="H91" s="183">
        <f>H92</f>
        <v>0</v>
      </c>
    </row>
    <row r="92" spans="1:8" s="152" customFormat="1" ht="39.75" customHeight="1" hidden="1">
      <c r="A92" s="177" t="s">
        <v>254</v>
      </c>
      <c r="B92" s="170" t="s">
        <v>85</v>
      </c>
      <c r="C92" s="170" t="s">
        <v>75</v>
      </c>
      <c r="D92" s="170" t="s">
        <v>79</v>
      </c>
      <c r="E92" s="175">
        <v>9907088</v>
      </c>
      <c r="F92" s="184">
        <v>244</v>
      </c>
      <c r="G92" s="183">
        <v>0</v>
      </c>
      <c r="H92" s="183">
        <v>0</v>
      </c>
    </row>
    <row r="93" spans="1:8" s="152" customFormat="1" ht="47.25" hidden="1">
      <c r="A93" s="112" t="s">
        <v>255</v>
      </c>
      <c r="B93" s="170" t="s">
        <v>85</v>
      </c>
      <c r="C93" s="170" t="s">
        <v>75</v>
      </c>
      <c r="D93" s="170" t="s">
        <v>79</v>
      </c>
      <c r="E93" s="175">
        <v>9907420</v>
      </c>
      <c r="F93" s="180"/>
      <c r="G93" s="183">
        <f>G94</f>
        <v>0</v>
      </c>
      <c r="H93" s="183">
        <f>H94</f>
        <v>0</v>
      </c>
    </row>
    <row r="94" spans="1:8" s="152" customFormat="1" ht="39.75" customHeight="1" hidden="1">
      <c r="A94" s="177" t="s">
        <v>254</v>
      </c>
      <c r="B94" s="170" t="s">
        <v>85</v>
      </c>
      <c r="C94" s="170" t="s">
        <v>75</v>
      </c>
      <c r="D94" s="170" t="s">
        <v>79</v>
      </c>
      <c r="E94" s="175">
        <v>9907420</v>
      </c>
      <c r="F94" s="184">
        <v>244</v>
      </c>
      <c r="G94" s="183">
        <v>0</v>
      </c>
      <c r="H94" s="183">
        <v>0</v>
      </c>
    </row>
    <row r="95" spans="1:8" s="152" customFormat="1" ht="160.5" customHeight="1">
      <c r="A95" s="112" t="s">
        <v>332</v>
      </c>
      <c r="B95" s="170" t="s">
        <v>85</v>
      </c>
      <c r="C95" s="170" t="s">
        <v>75</v>
      </c>
      <c r="D95" s="170" t="s">
        <v>79</v>
      </c>
      <c r="E95" s="175">
        <v>230106</v>
      </c>
      <c r="F95" s="184"/>
      <c r="G95" s="183">
        <f>G96</f>
        <v>3258</v>
      </c>
      <c r="H95" s="183">
        <f>H96</f>
        <v>3453.5</v>
      </c>
    </row>
    <row r="96" spans="1:12" s="152" customFormat="1" ht="46.5" customHeight="1">
      <c r="A96" s="185" t="s">
        <v>295</v>
      </c>
      <c r="B96" s="170" t="s">
        <v>85</v>
      </c>
      <c r="C96" s="170" t="s">
        <v>75</v>
      </c>
      <c r="D96" s="170" t="s">
        <v>79</v>
      </c>
      <c r="E96" s="175">
        <v>230106</v>
      </c>
      <c r="F96" s="184">
        <v>240</v>
      </c>
      <c r="G96" s="183">
        <v>3258</v>
      </c>
      <c r="H96" s="183">
        <v>3453.5</v>
      </c>
      <c r="L96" s="152" t="s">
        <v>48</v>
      </c>
    </row>
    <row r="97" spans="1:8" s="152" customFormat="1" ht="83.25" customHeight="1" hidden="1">
      <c r="A97" s="192" t="s">
        <v>94</v>
      </c>
      <c r="B97" s="170" t="s">
        <v>85</v>
      </c>
      <c r="C97" s="170" t="s">
        <v>75</v>
      </c>
      <c r="D97" s="170" t="s">
        <v>79</v>
      </c>
      <c r="E97" s="175">
        <v>9901005</v>
      </c>
      <c r="F97" s="184"/>
      <c r="G97" s="183" t="e">
        <f>#REF!</f>
        <v>#REF!</v>
      </c>
      <c r="H97" s="183" t="e">
        <f>#REF!</f>
        <v>#REF!</v>
      </c>
    </row>
    <row r="98" spans="1:8" s="152" customFormat="1" ht="31.5" hidden="1">
      <c r="A98" s="177" t="s">
        <v>21</v>
      </c>
      <c r="B98" s="170" t="s">
        <v>85</v>
      </c>
      <c r="C98" s="178" t="s">
        <v>75</v>
      </c>
      <c r="D98" s="178" t="s">
        <v>81</v>
      </c>
      <c r="E98" s="179"/>
      <c r="F98" s="180"/>
      <c r="G98" s="181">
        <f aca="true" t="shared" si="7" ref="G98:H101">G99</f>
        <v>0</v>
      </c>
      <c r="H98" s="181">
        <f t="shared" si="7"/>
        <v>0</v>
      </c>
    </row>
    <row r="99" spans="1:8" s="152" customFormat="1" ht="47.25" hidden="1">
      <c r="A99" s="154" t="s">
        <v>324</v>
      </c>
      <c r="B99" s="170" t="s">
        <v>85</v>
      </c>
      <c r="C99" s="170" t="s">
        <v>75</v>
      </c>
      <c r="D99" s="170" t="s">
        <v>81</v>
      </c>
      <c r="E99" s="175">
        <v>200000</v>
      </c>
      <c r="F99" s="180"/>
      <c r="G99" s="183">
        <f t="shared" si="7"/>
        <v>0</v>
      </c>
      <c r="H99" s="183">
        <f t="shared" si="7"/>
        <v>0</v>
      </c>
    </row>
    <row r="100" spans="1:8" s="152" customFormat="1" ht="63" hidden="1">
      <c r="A100" s="177" t="s">
        <v>256</v>
      </c>
      <c r="B100" s="170" t="s">
        <v>85</v>
      </c>
      <c r="C100" s="170" t="s">
        <v>75</v>
      </c>
      <c r="D100" s="170" t="s">
        <v>81</v>
      </c>
      <c r="E100" s="175">
        <v>240000</v>
      </c>
      <c r="F100" s="180"/>
      <c r="G100" s="183">
        <f t="shared" si="7"/>
        <v>0</v>
      </c>
      <c r="H100" s="183">
        <f t="shared" si="7"/>
        <v>0</v>
      </c>
    </row>
    <row r="101" spans="1:8" s="152" customFormat="1" ht="141" customHeight="1" hidden="1">
      <c r="A101" s="112" t="s">
        <v>334</v>
      </c>
      <c r="B101" s="170" t="s">
        <v>85</v>
      </c>
      <c r="C101" s="170" t="s">
        <v>75</v>
      </c>
      <c r="D101" s="170" t="s">
        <v>81</v>
      </c>
      <c r="E101" s="175">
        <v>240108</v>
      </c>
      <c r="F101" s="184"/>
      <c r="G101" s="183">
        <f t="shared" si="7"/>
        <v>0</v>
      </c>
      <c r="H101" s="183">
        <f t="shared" si="7"/>
        <v>0</v>
      </c>
    </row>
    <row r="102" spans="1:8" s="152" customFormat="1" ht="45.75" customHeight="1" hidden="1">
      <c r="A102" s="185" t="s">
        <v>295</v>
      </c>
      <c r="B102" s="170" t="s">
        <v>85</v>
      </c>
      <c r="C102" s="170" t="s">
        <v>75</v>
      </c>
      <c r="D102" s="170" t="s">
        <v>81</v>
      </c>
      <c r="E102" s="175">
        <v>240108</v>
      </c>
      <c r="F102" s="184">
        <v>240</v>
      </c>
      <c r="G102" s="183"/>
      <c r="H102" s="183"/>
    </row>
    <row r="103" spans="1:8" s="152" customFormat="1" ht="15.75">
      <c r="A103" s="177" t="s">
        <v>22</v>
      </c>
      <c r="B103" s="170" t="s">
        <v>85</v>
      </c>
      <c r="C103" s="178" t="s">
        <v>80</v>
      </c>
      <c r="D103" s="178" t="s">
        <v>72</v>
      </c>
      <c r="E103" s="175"/>
      <c r="F103" s="184"/>
      <c r="G103" s="181">
        <f>G104+G123+G143</f>
        <v>13590</v>
      </c>
      <c r="H103" s="181">
        <f>H104+H123+H143</f>
        <v>13640</v>
      </c>
    </row>
    <row r="104" spans="1:8" s="152" customFormat="1" ht="15.75">
      <c r="A104" s="177" t="s">
        <v>23</v>
      </c>
      <c r="B104" s="170" t="s">
        <v>85</v>
      </c>
      <c r="C104" s="178" t="s">
        <v>80</v>
      </c>
      <c r="D104" s="178" t="s">
        <v>71</v>
      </c>
      <c r="E104" s="179"/>
      <c r="F104" s="180"/>
      <c r="G104" s="181">
        <f>G115+G119</f>
        <v>510</v>
      </c>
      <c r="H104" s="181">
        <f>H115+H119</f>
        <v>510</v>
      </c>
    </row>
    <row r="105" spans="1:8" s="152" customFormat="1" ht="126" hidden="1">
      <c r="A105" s="193" t="s">
        <v>40</v>
      </c>
      <c r="B105" s="170" t="s">
        <v>85</v>
      </c>
      <c r="C105" s="194">
        <v>500</v>
      </c>
      <c r="D105" s="194">
        <v>501</v>
      </c>
      <c r="E105" s="195" t="s">
        <v>36</v>
      </c>
      <c r="F105" s="196"/>
      <c r="G105" s="183">
        <v>0</v>
      </c>
      <c r="H105" s="183">
        <v>0</v>
      </c>
    </row>
    <row r="106" spans="1:8" s="152" customFormat="1" ht="31.5" hidden="1">
      <c r="A106" s="182" t="s">
        <v>52</v>
      </c>
      <c r="B106" s="170" t="s">
        <v>85</v>
      </c>
      <c r="C106" s="194">
        <v>500</v>
      </c>
      <c r="D106" s="194">
        <v>501</v>
      </c>
      <c r="E106" s="195" t="s">
        <v>36</v>
      </c>
      <c r="F106" s="196">
        <v>244</v>
      </c>
      <c r="G106" s="183">
        <v>0</v>
      </c>
      <c r="H106" s="183">
        <v>0</v>
      </c>
    </row>
    <row r="107" spans="1:8" s="152" customFormat="1" ht="94.5" hidden="1">
      <c r="A107" s="182" t="s">
        <v>25</v>
      </c>
      <c r="B107" s="170" t="s">
        <v>85</v>
      </c>
      <c r="C107" s="170">
        <v>500</v>
      </c>
      <c r="D107" s="170">
        <v>501</v>
      </c>
      <c r="E107" s="175" t="s">
        <v>24</v>
      </c>
      <c r="F107" s="184"/>
      <c r="G107" s="183">
        <v>0</v>
      </c>
      <c r="H107" s="183">
        <v>0</v>
      </c>
    </row>
    <row r="108" spans="1:8" s="152" customFormat="1" ht="31.5" hidden="1">
      <c r="A108" s="182" t="s">
        <v>10</v>
      </c>
      <c r="B108" s="170" t="s">
        <v>85</v>
      </c>
      <c r="C108" s="170">
        <v>500</v>
      </c>
      <c r="D108" s="170">
        <v>501</v>
      </c>
      <c r="E108" s="175" t="s">
        <v>24</v>
      </c>
      <c r="F108" s="184">
        <v>900</v>
      </c>
      <c r="G108" s="183">
        <v>0</v>
      </c>
      <c r="H108" s="183">
        <v>0</v>
      </c>
    </row>
    <row r="109" spans="1:8" s="152" customFormat="1" ht="47.25" hidden="1">
      <c r="A109" s="182" t="s">
        <v>46</v>
      </c>
      <c r="B109" s="170" t="s">
        <v>85</v>
      </c>
      <c r="C109" s="170">
        <v>500</v>
      </c>
      <c r="D109" s="170">
        <v>501</v>
      </c>
      <c r="E109" s="175">
        <v>1020102</v>
      </c>
      <c r="F109" s="184"/>
      <c r="G109" s="183">
        <v>0</v>
      </c>
      <c r="H109" s="183">
        <v>0</v>
      </c>
    </row>
    <row r="110" spans="1:8" s="152" customFormat="1" ht="31.5" hidden="1">
      <c r="A110" s="182" t="s">
        <v>10</v>
      </c>
      <c r="B110" s="170" t="s">
        <v>85</v>
      </c>
      <c r="C110" s="170">
        <v>500</v>
      </c>
      <c r="D110" s="170">
        <v>501</v>
      </c>
      <c r="E110" s="175">
        <v>1020102</v>
      </c>
      <c r="F110" s="184">
        <v>900</v>
      </c>
      <c r="G110" s="183">
        <v>0</v>
      </c>
      <c r="H110" s="183">
        <v>0</v>
      </c>
    </row>
    <row r="111" spans="1:8" s="152" customFormat="1" ht="47.25" hidden="1">
      <c r="A111" s="182" t="s">
        <v>37</v>
      </c>
      <c r="B111" s="170" t="s">
        <v>85</v>
      </c>
      <c r="C111" s="170">
        <v>500</v>
      </c>
      <c r="D111" s="170">
        <v>501</v>
      </c>
      <c r="E111" s="175">
        <v>1020000</v>
      </c>
      <c r="F111" s="184"/>
      <c r="G111" s="183">
        <f>G112</f>
        <v>0</v>
      </c>
      <c r="H111" s="183">
        <f>H112</f>
        <v>0</v>
      </c>
    </row>
    <row r="112" spans="1:8" s="152" customFormat="1" ht="47.25" hidden="1">
      <c r="A112" s="182" t="s">
        <v>38</v>
      </c>
      <c r="B112" s="170" t="s">
        <v>85</v>
      </c>
      <c r="C112" s="170">
        <v>500</v>
      </c>
      <c r="D112" s="170">
        <v>501</v>
      </c>
      <c r="E112" s="175">
        <v>1020102</v>
      </c>
      <c r="F112" s="184"/>
      <c r="G112" s="183">
        <f>G113+G114</f>
        <v>0</v>
      </c>
      <c r="H112" s="183">
        <f>H113+H114</f>
        <v>0</v>
      </c>
    </row>
    <row r="113" spans="1:8" s="152" customFormat="1" ht="15.75" hidden="1">
      <c r="A113" s="182" t="s">
        <v>35</v>
      </c>
      <c r="B113" s="170" t="s">
        <v>85</v>
      </c>
      <c r="C113" s="170">
        <v>500</v>
      </c>
      <c r="D113" s="170">
        <v>501</v>
      </c>
      <c r="E113" s="175">
        <v>1020102</v>
      </c>
      <c r="F113" s="184">
        <v>3</v>
      </c>
      <c r="G113" s="183">
        <v>0</v>
      </c>
      <c r="H113" s="183">
        <v>0</v>
      </c>
    </row>
    <row r="114" spans="1:8" s="152" customFormat="1" ht="31.5" hidden="1">
      <c r="A114" s="182" t="s">
        <v>10</v>
      </c>
      <c r="B114" s="170" t="s">
        <v>85</v>
      </c>
      <c r="C114" s="170">
        <v>500</v>
      </c>
      <c r="D114" s="170">
        <v>501</v>
      </c>
      <c r="E114" s="175">
        <v>1020102</v>
      </c>
      <c r="F114" s="184">
        <v>900</v>
      </c>
      <c r="G114" s="183">
        <v>0</v>
      </c>
      <c r="H114" s="183">
        <v>0</v>
      </c>
    </row>
    <row r="115" spans="1:8" s="152" customFormat="1" ht="51.75" customHeight="1">
      <c r="A115" s="154" t="s">
        <v>352</v>
      </c>
      <c r="B115" s="170" t="s">
        <v>85</v>
      </c>
      <c r="C115" s="170" t="s">
        <v>80</v>
      </c>
      <c r="D115" s="170" t="s">
        <v>71</v>
      </c>
      <c r="E115" s="175">
        <v>200000</v>
      </c>
      <c r="F115" s="180"/>
      <c r="G115" s="183">
        <f aca="true" t="shared" si="8" ref="G115:H117">G116</f>
        <v>500</v>
      </c>
      <c r="H115" s="183">
        <f t="shared" si="8"/>
        <v>500</v>
      </c>
    </row>
    <row r="116" spans="1:8" s="152" customFormat="1" ht="69.75" customHeight="1">
      <c r="A116" s="177" t="s">
        <v>253</v>
      </c>
      <c r="B116" s="170" t="s">
        <v>85</v>
      </c>
      <c r="C116" s="170" t="s">
        <v>80</v>
      </c>
      <c r="D116" s="170" t="s">
        <v>71</v>
      </c>
      <c r="E116" s="175">
        <v>220000</v>
      </c>
      <c r="F116" s="180"/>
      <c r="G116" s="183">
        <f t="shared" si="8"/>
        <v>500</v>
      </c>
      <c r="H116" s="183">
        <f t="shared" si="8"/>
        <v>500</v>
      </c>
    </row>
    <row r="117" spans="1:8" s="152" customFormat="1" ht="126">
      <c r="A117" s="112" t="s">
        <v>330</v>
      </c>
      <c r="B117" s="170" t="s">
        <v>85</v>
      </c>
      <c r="C117" s="170" t="s">
        <v>80</v>
      </c>
      <c r="D117" s="170" t="s">
        <v>71</v>
      </c>
      <c r="E117" s="175">
        <v>220104</v>
      </c>
      <c r="F117" s="184"/>
      <c r="G117" s="183">
        <f t="shared" si="8"/>
        <v>500</v>
      </c>
      <c r="H117" s="183">
        <f t="shared" si="8"/>
        <v>500</v>
      </c>
    </row>
    <row r="118" spans="1:8" s="152" customFormat="1" ht="47.25">
      <c r="A118" s="185" t="s">
        <v>295</v>
      </c>
      <c r="B118" s="170" t="s">
        <v>85</v>
      </c>
      <c r="C118" s="170" t="s">
        <v>80</v>
      </c>
      <c r="D118" s="170" t="s">
        <v>71</v>
      </c>
      <c r="E118" s="175">
        <v>220104</v>
      </c>
      <c r="F118" s="184">
        <v>240</v>
      </c>
      <c r="G118" s="183">
        <v>500</v>
      </c>
      <c r="H118" s="183">
        <v>500</v>
      </c>
    </row>
    <row r="119" spans="1:8" s="152" customFormat="1" ht="15.75">
      <c r="A119" s="182" t="s">
        <v>90</v>
      </c>
      <c r="B119" s="170" t="s">
        <v>85</v>
      </c>
      <c r="C119" s="170" t="s">
        <v>80</v>
      </c>
      <c r="D119" s="170" t="s">
        <v>71</v>
      </c>
      <c r="E119" s="175">
        <v>9000000</v>
      </c>
      <c r="F119" s="184"/>
      <c r="G119" s="183">
        <f aca="true" t="shared" si="9" ref="G119:H121">G120</f>
        <v>10</v>
      </c>
      <c r="H119" s="183">
        <f t="shared" si="9"/>
        <v>10</v>
      </c>
    </row>
    <row r="120" spans="1:8" s="152" customFormat="1" ht="47.25">
      <c r="A120" s="182" t="s">
        <v>91</v>
      </c>
      <c r="B120" s="170" t="s">
        <v>85</v>
      </c>
      <c r="C120" s="170" t="s">
        <v>80</v>
      </c>
      <c r="D120" s="170" t="s">
        <v>71</v>
      </c>
      <c r="E120" s="175">
        <v>9900000</v>
      </c>
      <c r="F120" s="184"/>
      <c r="G120" s="183">
        <f t="shared" si="9"/>
        <v>10</v>
      </c>
      <c r="H120" s="183">
        <f t="shared" si="9"/>
        <v>10</v>
      </c>
    </row>
    <row r="121" spans="1:8" s="152" customFormat="1" ht="47.25">
      <c r="A121" s="112" t="s">
        <v>359</v>
      </c>
      <c r="B121" s="170" t="s">
        <v>85</v>
      </c>
      <c r="C121" s="170" t="s">
        <v>80</v>
      </c>
      <c r="D121" s="170" t="s">
        <v>71</v>
      </c>
      <c r="E121" s="175">
        <v>9908002</v>
      </c>
      <c r="F121" s="184"/>
      <c r="G121" s="183">
        <f t="shared" si="9"/>
        <v>10</v>
      </c>
      <c r="H121" s="183">
        <f t="shared" si="9"/>
        <v>10</v>
      </c>
    </row>
    <row r="122" spans="1:8" s="152" customFormat="1" ht="47.25">
      <c r="A122" s="182" t="s">
        <v>62</v>
      </c>
      <c r="B122" s="170" t="s">
        <v>85</v>
      </c>
      <c r="C122" s="170" t="s">
        <v>80</v>
      </c>
      <c r="D122" s="170" t="s">
        <v>71</v>
      </c>
      <c r="E122" s="175">
        <v>9908002</v>
      </c>
      <c r="F122" s="184">
        <v>240</v>
      </c>
      <c r="G122" s="183">
        <v>10</v>
      </c>
      <c r="H122" s="183">
        <v>10</v>
      </c>
    </row>
    <row r="123" spans="1:8" s="152" customFormat="1" ht="15.75">
      <c r="A123" s="177" t="s">
        <v>26</v>
      </c>
      <c r="B123" s="170" t="s">
        <v>85</v>
      </c>
      <c r="C123" s="178" t="s">
        <v>80</v>
      </c>
      <c r="D123" s="178" t="s">
        <v>73</v>
      </c>
      <c r="E123" s="179"/>
      <c r="F123" s="180"/>
      <c r="G123" s="181">
        <f>G130+G126</f>
        <v>6000</v>
      </c>
      <c r="H123" s="181">
        <f>H130+H126</f>
        <v>6000</v>
      </c>
    </row>
    <row r="124" spans="1:11" s="152" customFormat="1" ht="15.75" hidden="1">
      <c r="A124" s="182" t="s">
        <v>47</v>
      </c>
      <c r="B124" s="170" t="s">
        <v>85</v>
      </c>
      <c r="C124" s="194">
        <v>500</v>
      </c>
      <c r="D124" s="194">
        <v>502</v>
      </c>
      <c r="E124" s="175">
        <v>700401</v>
      </c>
      <c r="F124" s="184"/>
      <c r="G124" s="183">
        <v>0</v>
      </c>
      <c r="H124" s="183">
        <v>0</v>
      </c>
      <c r="K124" s="186"/>
    </row>
    <row r="125" spans="1:8" s="152" customFormat="1" ht="31.5" hidden="1">
      <c r="A125" s="182" t="s">
        <v>10</v>
      </c>
      <c r="B125" s="170" t="s">
        <v>85</v>
      </c>
      <c r="C125" s="194">
        <v>500</v>
      </c>
      <c r="D125" s="194">
        <v>502</v>
      </c>
      <c r="E125" s="175">
        <v>700401</v>
      </c>
      <c r="F125" s="170">
        <v>900</v>
      </c>
      <c r="G125" s="183">
        <v>0</v>
      </c>
      <c r="H125" s="183">
        <v>0</v>
      </c>
    </row>
    <row r="126" spans="1:8" s="152" customFormat="1" ht="31.5">
      <c r="A126" s="185" t="s">
        <v>259</v>
      </c>
      <c r="B126" s="170" t="s">
        <v>85</v>
      </c>
      <c r="C126" s="194" t="s">
        <v>80</v>
      </c>
      <c r="D126" s="194" t="s">
        <v>73</v>
      </c>
      <c r="E126" s="175">
        <v>9000000</v>
      </c>
      <c r="F126" s="170"/>
      <c r="G126" s="183">
        <f aca="true" t="shared" si="10" ref="G126:H128">G127</f>
        <v>100</v>
      </c>
      <c r="H126" s="183">
        <f t="shared" si="10"/>
        <v>100</v>
      </c>
    </row>
    <row r="127" spans="1:8" s="152" customFormat="1" ht="47.25">
      <c r="A127" s="182" t="s">
        <v>91</v>
      </c>
      <c r="B127" s="170" t="s">
        <v>85</v>
      </c>
      <c r="C127" s="194" t="s">
        <v>80</v>
      </c>
      <c r="D127" s="194" t="s">
        <v>73</v>
      </c>
      <c r="E127" s="175">
        <v>9900000</v>
      </c>
      <c r="F127" s="170"/>
      <c r="G127" s="183">
        <f t="shared" si="10"/>
        <v>100</v>
      </c>
      <c r="H127" s="183">
        <f t="shared" si="10"/>
        <v>100</v>
      </c>
    </row>
    <row r="128" spans="1:8" s="152" customFormat="1" ht="47.25">
      <c r="A128" s="112" t="s">
        <v>262</v>
      </c>
      <c r="B128" s="170" t="s">
        <v>85</v>
      </c>
      <c r="C128" s="194" t="s">
        <v>80</v>
      </c>
      <c r="D128" s="194" t="s">
        <v>73</v>
      </c>
      <c r="E128" s="175">
        <v>9908004</v>
      </c>
      <c r="F128" s="170"/>
      <c r="G128" s="183">
        <f t="shared" si="10"/>
        <v>100</v>
      </c>
      <c r="H128" s="183">
        <f t="shared" si="10"/>
        <v>100</v>
      </c>
    </row>
    <row r="129" spans="1:8" s="152" customFormat="1" ht="48" customHeight="1">
      <c r="A129" s="185" t="s">
        <v>295</v>
      </c>
      <c r="B129" s="170" t="s">
        <v>85</v>
      </c>
      <c r="C129" s="194" t="s">
        <v>80</v>
      </c>
      <c r="D129" s="194" t="s">
        <v>73</v>
      </c>
      <c r="E129" s="175">
        <v>9908004</v>
      </c>
      <c r="F129" s="170" t="s">
        <v>290</v>
      </c>
      <c r="G129" s="183">
        <v>100</v>
      </c>
      <c r="H129" s="183">
        <v>100</v>
      </c>
    </row>
    <row r="130" spans="1:8" s="152" customFormat="1" ht="52.5" customHeight="1">
      <c r="A130" s="154" t="s">
        <v>352</v>
      </c>
      <c r="B130" s="170" t="s">
        <v>85</v>
      </c>
      <c r="C130" s="194" t="s">
        <v>80</v>
      </c>
      <c r="D130" s="194" t="s">
        <v>73</v>
      </c>
      <c r="E130" s="175">
        <v>200000</v>
      </c>
      <c r="F130" s="180"/>
      <c r="G130" s="183">
        <f>G131</f>
        <v>5900</v>
      </c>
      <c r="H130" s="183">
        <f>H131</f>
        <v>5900</v>
      </c>
    </row>
    <row r="131" spans="1:8" s="152" customFormat="1" ht="63">
      <c r="A131" s="177" t="s">
        <v>253</v>
      </c>
      <c r="B131" s="170" t="s">
        <v>85</v>
      </c>
      <c r="C131" s="194" t="s">
        <v>80</v>
      </c>
      <c r="D131" s="194" t="s">
        <v>73</v>
      </c>
      <c r="E131" s="175">
        <v>220000</v>
      </c>
      <c r="F131" s="180"/>
      <c r="G131" s="183">
        <f>G132+G134+G136</f>
        <v>5900</v>
      </c>
      <c r="H131" s="183">
        <f>H132+H134+H136</f>
        <v>5900</v>
      </c>
    </row>
    <row r="132" spans="1:8" s="152" customFormat="1" ht="78.75" hidden="1">
      <c r="A132" s="182" t="s">
        <v>174</v>
      </c>
      <c r="B132" s="170" t="s">
        <v>85</v>
      </c>
      <c r="C132" s="194" t="s">
        <v>80</v>
      </c>
      <c r="D132" s="194" t="s">
        <v>73</v>
      </c>
      <c r="E132" s="175">
        <v>9907088</v>
      </c>
      <c r="F132" s="180"/>
      <c r="G132" s="183">
        <f>G133</f>
        <v>0</v>
      </c>
      <c r="H132" s="183">
        <f>H133</f>
        <v>0</v>
      </c>
    </row>
    <row r="133" spans="1:8" s="152" customFormat="1" ht="33.75" customHeight="1" hidden="1">
      <c r="A133" s="182" t="s">
        <v>52</v>
      </c>
      <c r="B133" s="170" t="s">
        <v>85</v>
      </c>
      <c r="C133" s="194" t="s">
        <v>80</v>
      </c>
      <c r="D133" s="194" t="s">
        <v>73</v>
      </c>
      <c r="E133" s="175">
        <v>9907088</v>
      </c>
      <c r="F133" s="184">
        <v>244</v>
      </c>
      <c r="G133" s="183">
        <v>0</v>
      </c>
      <c r="H133" s="183">
        <v>0</v>
      </c>
    </row>
    <row r="134" spans="1:8" s="152" customFormat="1" ht="126">
      <c r="A134" s="112" t="s">
        <v>330</v>
      </c>
      <c r="B134" s="170" t="s">
        <v>85</v>
      </c>
      <c r="C134" s="194" t="s">
        <v>80</v>
      </c>
      <c r="D134" s="194" t="s">
        <v>73</v>
      </c>
      <c r="E134" s="175">
        <v>220104</v>
      </c>
      <c r="F134" s="196"/>
      <c r="G134" s="183">
        <f>G135</f>
        <v>300</v>
      </c>
      <c r="H134" s="183">
        <f>H135</f>
        <v>300</v>
      </c>
    </row>
    <row r="135" spans="1:8" s="152" customFormat="1" ht="51" customHeight="1">
      <c r="A135" s="185" t="s">
        <v>295</v>
      </c>
      <c r="B135" s="170" t="s">
        <v>85</v>
      </c>
      <c r="C135" s="194" t="s">
        <v>80</v>
      </c>
      <c r="D135" s="194" t="s">
        <v>73</v>
      </c>
      <c r="E135" s="175">
        <v>220104</v>
      </c>
      <c r="F135" s="196">
        <v>240</v>
      </c>
      <c r="G135" s="183">
        <v>300</v>
      </c>
      <c r="H135" s="183">
        <v>300</v>
      </c>
    </row>
    <row r="136" spans="1:8" s="152" customFormat="1" ht="141.75">
      <c r="A136" s="112" t="s">
        <v>331</v>
      </c>
      <c r="B136" s="170" t="s">
        <v>85</v>
      </c>
      <c r="C136" s="170" t="s">
        <v>80</v>
      </c>
      <c r="D136" s="170" t="s">
        <v>73</v>
      </c>
      <c r="E136" s="175">
        <v>220105</v>
      </c>
      <c r="F136" s="184"/>
      <c r="G136" s="183">
        <f>G138+G137+G139</f>
        <v>5600</v>
      </c>
      <c r="H136" s="183">
        <f>H138+H137+H139</f>
        <v>5600</v>
      </c>
    </row>
    <row r="137" spans="1:8" s="152" customFormat="1" ht="47.25" hidden="1">
      <c r="A137" s="182" t="s">
        <v>51</v>
      </c>
      <c r="B137" s="170" t="s">
        <v>85</v>
      </c>
      <c r="C137" s="170" t="s">
        <v>80</v>
      </c>
      <c r="D137" s="170" t="s">
        <v>73</v>
      </c>
      <c r="E137" s="175">
        <v>220104</v>
      </c>
      <c r="F137" s="184">
        <v>242</v>
      </c>
      <c r="G137" s="183">
        <v>0</v>
      </c>
      <c r="H137" s="183">
        <v>0</v>
      </c>
    </row>
    <row r="138" spans="1:8" s="152" customFormat="1" ht="47.25">
      <c r="A138" s="185" t="s">
        <v>295</v>
      </c>
      <c r="B138" s="170" t="s">
        <v>85</v>
      </c>
      <c r="C138" s="170" t="s">
        <v>80</v>
      </c>
      <c r="D138" s="170" t="s">
        <v>73</v>
      </c>
      <c r="E138" s="175">
        <v>220105</v>
      </c>
      <c r="F138" s="184">
        <v>240</v>
      </c>
      <c r="G138" s="183">
        <v>5600</v>
      </c>
      <c r="H138" s="183">
        <v>5600</v>
      </c>
    </row>
    <row r="139" spans="1:8" s="152" customFormat="1" ht="30.75" customHeight="1" hidden="1">
      <c r="A139" s="182" t="s">
        <v>49</v>
      </c>
      <c r="B139" s="170" t="s">
        <v>85</v>
      </c>
      <c r="C139" s="170" t="s">
        <v>80</v>
      </c>
      <c r="D139" s="170" t="s">
        <v>73</v>
      </c>
      <c r="E139" s="175">
        <v>9908022</v>
      </c>
      <c r="F139" s="194" t="s">
        <v>93</v>
      </c>
      <c r="G139" s="183">
        <v>0</v>
      </c>
      <c r="H139" s="183">
        <v>0</v>
      </c>
    </row>
    <row r="140" spans="1:8" s="152" customFormat="1" ht="31.5" hidden="1">
      <c r="A140" s="193" t="s">
        <v>53</v>
      </c>
      <c r="B140" s="170" t="s">
        <v>85</v>
      </c>
      <c r="C140" s="170">
        <v>500</v>
      </c>
      <c r="D140" s="198" t="s">
        <v>58</v>
      </c>
      <c r="E140" s="199" t="s">
        <v>59</v>
      </c>
      <c r="F140" s="198"/>
      <c r="G140" s="183">
        <f>G141</f>
        <v>0</v>
      </c>
      <c r="H140" s="183">
        <f>H141</f>
        <v>0</v>
      </c>
    </row>
    <row r="141" spans="1:8" s="152" customFormat="1" ht="63" hidden="1">
      <c r="A141" s="200" t="s">
        <v>54</v>
      </c>
      <c r="B141" s="170" t="s">
        <v>85</v>
      </c>
      <c r="C141" s="170">
        <v>500</v>
      </c>
      <c r="D141" s="198" t="s">
        <v>58</v>
      </c>
      <c r="E141" s="199" t="s">
        <v>60</v>
      </c>
      <c r="F141" s="194"/>
      <c r="G141" s="183">
        <f>G142</f>
        <v>0</v>
      </c>
      <c r="H141" s="183">
        <f>H142</f>
        <v>0</v>
      </c>
    </row>
    <row r="142" spans="1:8" s="152" customFormat="1" ht="31.5" hidden="1">
      <c r="A142" s="200" t="s">
        <v>10</v>
      </c>
      <c r="B142" s="170" t="s">
        <v>85</v>
      </c>
      <c r="C142" s="170">
        <v>500</v>
      </c>
      <c r="D142" s="198" t="s">
        <v>58</v>
      </c>
      <c r="E142" s="199" t="s">
        <v>60</v>
      </c>
      <c r="F142" s="198">
        <v>900</v>
      </c>
      <c r="G142" s="183">
        <v>0</v>
      </c>
      <c r="H142" s="183">
        <v>0</v>
      </c>
    </row>
    <row r="143" spans="1:8" s="152" customFormat="1" ht="15.75">
      <c r="A143" s="177" t="s">
        <v>27</v>
      </c>
      <c r="B143" s="170" t="s">
        <v>85</v>
      </c>
      <c r="C143" s="178" t="s">
        <v>80</v>
      </c>
      <c r="D143" s="178" t="s">
        <v>74</v>
      </c>
      <c r="E143" s="179"/>
      <c r="F143" s="180"/>
      <c r="G143" s="181">
        <f>G144</f>
        <v>7080</v>
      </c>
      <c r="H143" s="181">
        <f>H144</f>
        <v>7130</v>
      </c>
    </row>
    <row r="144" spans="1:8" s="152" customFormat="1" ht="59.25" customHeight="1">
      <c r="A144" s="154" t="s">
        <v>352</v>
      </c>
      <c r="B144" s="170" t="s">
        <v>85</v>
      </c>
      <c r="C144" s="170" t="s">
        <v>80</v>
      </c>
      <c r="D144" s="170" t="s">
        <v>74</v>
      </c>
      <c r="E144" s="175">
        <v>200000</v>
      </c>
      <c r="F144" s="180"/>
      <c r="G144" s="183">
        <f>G145+G148</f>
        <v>7080</v>
      </c>
      <c r="H144" s="183">
        <f>H145+H148</f>
        <v>7130</v>
      </c>
    </row>
    <row r="145" spans="1:8" s="152" customFormat="1" ht="31.5">
      <c r="A145" s="177" t="s">
        <v>254</v>
      </c>
      <c r="B145" s="170" t="s">
        <v>85</v>
      </c>
      <c r="C145" s="170" t="s">
        <v>80</v>
      </c>
      <c r="D145" s="170" t="s">
        <v>74</v>
      </c>
      <c r="E145" s="175">
        <v>23000</v>
      </c>
      <c r="F145" s="180"/>
      <c r="G145" s="189">
        <f>G146</f>
        <v>700</v>
      </c>
      <c r="H145" s="189">
        <f>H146</f>
        <v>750</v>
      </c>
    </row>
    <row r="146" spans="1:8" s="152" customFormat="1" ht="157.5">
      <c r="A146" s="112" t="s">
        <v>333</v>
      </c>
      <c r="B146" s="170" t="s">
        <v>85</v>
      </c>
      <c r="C146" s="170" t="s">
        <v>80</v>
      </c>
      <c r="D146" s="170" t="s">
        <v>74</v>
      </c>
      <c r="E146" s="175">
        <v>230107</v>
      </c>
      <c r="F146" s="180"/>
      <c r="G146" s="189">
        <f>G147</f>
        <v>700</v>
      </c>
      <c r="H146" s="189">
        <f>H147</f>
        <v>750</v>
      </c>
    </row>
    <row r="147" spans="1:8" s="152" customFormat="1" ht="47.25">
      <c r="A147" s="185" t="s">
        <v>295</v>
      </c>
      <c r="B147" s="170" t="s">
        <v>85</v>
      </c>
      <c r="C147" s="170" t="s">
        <v>80</v>
      </c>
      <c r="D147" s="170" t="s">
        <v>74</v>
      </c>
      <c r="E147" s="175">
        <v>230107</v>
      </c>
      <c r="F147" s="184">
        <v>240</v>
      </c>
      <c r="G147" s="189">
        <v>700</v>
      </c>
      <c r="H147" s="189">
        <v>750</v>
      </c>
    </row>
    <row r="148" spans="1:8" s="152" customFormat="1" ht="40.5" customHeight="1">
      <c r="A148" s="177" t="s">
        <v>257</v>
      </c>
      <c r="B148" s="170" t="s">
        <v>85</v>
      </c>
      <c r="C148" s="170" t="s">
        <v>80</v>
      </c>
      <c r="D148" s="170" t="s">
        <v>74</v>
      </c>
      <c r="E148" s="175">
        <v>250000</v>
      </c>
      <c r="F148" s="180"/>
      <c r="G148" s="183">
        <f>G149+G151+G153+G155+G161+G163</f>
        <v>6380</v>
      </c>
      <c r="H148" s="183">
        <f>H149+H151+H153+H155+H161+H163</f>
        <v>6380</v>
      </c>
    </row>
    <row r="149" spans="1:8" s="152" customFormat="1" ht="99" customHeight="1">
      <c r="A149" s="182" t="s">
        <v>335</v>
      </c>
      <c r="B149" s="170" t="s">
        <v>85</v>
      </c>
      <c r="C149" s="170" t="s">
        <v>80</v>
      </c>
      <c r="D149" s="170" t="s">
        <v>74</v>
      </c>
      <c r="E149" s="175">
        <v>250109</v>
      </c>
      <c r="F149" s="184"/>
      <c r="G149" s="183">
        <f>G150</f>
        <v>3000</v>
      </c>
      <c r="H149" s="183">
        <f>H150</f>
        <v>3000</v>
      </c>
    </row>
    <row r="150" spans="1:8" s="152" customFormat="1" ht="47.25">
      <c r="A150" s="185" t="s">
        <v>295</v>
      </c>
      <c r="B150" s="170" t="s">
        <v>85</v>
      </c>
      <c r="C150" s="170" t="s">
        <v>80</v>
      </c>
      <c r="D150" s="170" t="s">
        <v>74</v>
      </c>
      <c r="E150" s="175">
        <v>250109</v>
      </c>
      <c r="F150" s="184">
        <v>240</v>
      </c>
      <c r="G150" s="183">
        <v>3000</v>
      </c>
      <c r="H150" s="183">
        <v>3000</v>
      </c>
    </row>
    <row r="151" spans="1:8" s="152" customFormat="1" ht="110.25">
      <c r="A151" s="182" t="s">
        <v>336</v>
      </c>
      <c r="B151" s="170" t="s">
        <v>85</v>
      </c>
      <c r="C151" s="170" t="s">
        <v>80</v>
      </c>
      <c r="D151" s="170" t="s">
        <v>74</v>
      </c>
      <c r="E151" s="175">
        <v>250110</v>
      </c>
      <c r="F151" s="184"/>
      <c r="G151" s="183">
        <f>G152</f>
        <v>1600</v>
      </c>
      <c r="H151" s="183">
        <f>H152</f>
        <v>1600</v>
      </c>
    </row>
    <row r="152" spans="1:8" s="152" customFormat="1" ht="47.25">
      <c r="A152" s="185" t="s">
        <v>295</v>
      </c>
      <c r="B152" s="170" t="s">
        <v>85</v>
      </c>
      <c r="C152" s="170" t="s">
        <v>80</v>
      </c>
      <c r="D152" s="170" t="s">
        <v>74</v>
      </c>
      <c r="E152" s="175">
        <v>250110</v>
      </c>
      <c r="F152" s="184">
        <v>240</v>
      </c>
      <c r="G152" s="183">
        <v>1600</v>
      </c>
      <c r="H152" s="183">
        <v>1600</v>
      </c>
    </row>
    <row r="153" spans="1:8" s="152" customFormat="1" ht="110.25">
      <c r="A153" s="182" t="s">
        <v>337</v>
      </c>
      <c r="B153" s="170" t="s">
        <v>85</v>
      </c>
      <c r="C153" s="170" t="s">
        <v>80</v>
      </c>
      <c r="D153" s="170" t="s">
        <v>74</v>
      </c>
      <c r="E153" s="175">
        <v>250111</v>
      </c>
      <c r="F153" s="184"/>
      <c r="G153" s="183">
        <f>G154</f>
        <v>180</v>
      </c>
      <c r="H153" s="183">
        <f>H154</f>
        <v>180</v>
      </c>
    </row>
    <row r="154" spans="1:8" s="152" customFormat="1" ht="47.25">
      <c r="A154" s="185" t="s">
        <v>295</v>
      </c>
      <c r="B154" s="170" t="s">
        <v>85</v>
      </c>
      <c r="C154" s="170" t="s">
        <v>80</v>
      </c>
      <c r="D154" s="170" t="s">
        <v>74</v>
      </c>
      <c r="E154" s="175">
        <v>250111</v>
      </c>
      <c r="F154" s="184">
        <v>240</v>
      </c>
      <c r="G154" s="183">
        <v>180</v>
      </c>
      <c r="H154" s="183">
        <v>180</v>
      </c>
    </row>
    <row r="155" spans="1:8" s="152" customFormat="1" ht="94.5">
      <c r="A155" s="182" t="s">
        <v>338</v>
      </c>
      <c r="B155" s="170" t="s">
        <v>85</v>
      </c>
      <c r="C155" s="170" t="s">
        <v>80</v>
      </c>
      <c r="D155" s="170" t="s">
        <v>74</v>
      </c>
      <c r="E155" s="175">
        <v>250112</v>
      </c>
      <c r="F155" s="184"/>
      <c r="G155" s="183">
        <f>G156</f>
        <v>400</v>
      </c>
      <c r="H155" s="183">
        <f>H156</f>
        <v>400</v>
      </c>
    </row>
    <row r="156" spans="1:8" s="152" customFormat="1" ht="47.25">
      <c r="A156" s="185" t="s">
        <v>295</v>
      </c>
      <c r="B156" s="170" t="s">
        <v>85</v>
      </c>
      <c r="C156" s="170" t="s">
        <v>80</v>
      </c>
      <c r="D156" s="170" t="s">
        <v>74</v>
      </c>
      <c r="E156" s="175">
        <v>250112</v>
      </c>
      <c r="F156" s="184">
        <v>240</v>
      </c>
      <c r="G156" s="183">
        <v>400</v>
      </c>
      <c r="H156" s="183">
        <v>400</v>
      </c>
    </row>
    <row r="157" spans="1:8" s="152" customFormat="1" ht="94.5" hidden="1">
      <c r="A157" s="182" t="s">
        <v>177</v>
      </c>
      <c r="B157" s="170" t="s">
        <v>85</v>
      </c>
      <c r="C157" s="170" t="s">
        <v>80</v>
      </c>
      <c r="D157" s="170" t="s">
        <v>74</v>
      </c>
      <c r="E157" s="175">
        <v>9907088</v>
      </c>
      <c r="F157" s="184"/>
      <c r="G157" s="183">
        <f>G158</f>
        <v>0</v>
      </c>
      <c r="H157" s="183">
        <f>H158</f>
        <v>0</v>
      </c>
    </row>
    <row r="158" spans="1:8" s="152" customFormat="1" ht="33.75" customHeight="1" hidden="1">
      <c r="A158" s="182" t="s">
        <v>52</v>
      </c>
      <c r="B158" s="170" t="s">
        <v>85</v>
      </c>
      <c r="C158" s="170" t="s">
        <v>80</v>
      </c>
      <c r="D158" s="170" t="s">
        <v>74</v>
      </c>
      <c r="E158" s="175">
        <v>9907088</v>
      </c>
      <c r="F158" s="184">
        <v>244</v>
      </c>
      <c r="G158" s="183">
        <v>0</v>
      </c>
      <c r="H158" s="183">
        <v>0</v>
      </c>
    </row>
    <row r="159" spans="1:8" s="152" customFormat="1" ht="82.5" customHeight="1" hidden="1">
      <c r="A159" s="182" t="s">
        <v>178</v>
      </c>
      <c r="B159" s="170" t="s">
        <v>85</v>
      </c>
      <c r="C159" s="170" t="s">
        <v>80</v>
      </c>
      <c r="D159" s="170" t="s">
        <v>74</v>
      </c>
      <c r="E159" s="175">
        <v>9907202</v>
      </c>
      <c r="F159" s="184"/>
      <c r="G159" s="183">
        <f>G160</f>
        <v>0</v>
      </c>
      <c r="H159" s="183">
        <f>H160</f>
        <v>0</v>
      </c>
    </row>
    <row r="160" spans="1:8" s="152" customFormat="1" ht="33.75" customHeight="1" hidden="1">
      <c r="A160" s="182" t="s">
        <v>52</v>
      </c>
      <c r="B160" s="170" t="s">
        <v>85</v>
      </c>
      <c r="C160" s="170" t="s">
        <v>80</v>
      </c>
      <c r="D160" s="170" t="s">
        <v>74</v>
      </c>
      <c r="E160" s="175">
        <v>9907202</v>
      </c>
      <c r="F160" s="184">
        <v>244</v>
      </c>
      <c r="G160" s="183">
        <v>0</v>
      </c>
      <c r="H160" s="183">
        <v>0</v>
      </c>
    </row>
    <row r="161" spans="1:8" s="152" customFormat="1" ht="141.75">
      <c r="A161" s="182" t="s">
        <v>339</v>
      </c>
      <c r="B161" s="170" t="s">
        <v>85</v>
      </c>
      <c r="C161" s="170" t="s">
        <v>80</v>
      </c>
      <c r="D161" s="170" t="s">
        <v>74</v>
      </c>
      <c r="E161" s="175">
        <v>250113</v>
      </c>
      <c r="F161" s="184"/>
      <c r="G161" s="183">
        <f>G162</f>
        <v>700</v>
      </c>
      <c r="H161" s="183">
        <f>H162</f>
        <v>700</v>
      </c>
    </row>
    <row r="162" spans="1:8" s="152" customFormat="1" ht="47.25">
      <c r="A162" s="185" t="s">
        <v>295</v>
      </c>
      <c r="B162" s="170" t="s">
        <v>85</v>
      </c>
      <c r="C162" s="170" t="s">
        <v>80</v>
      </c>
      <c r="D162" s="170" t="s">
        <v>74</v>
      </c>
      <c r="E162" s="175">
        <v>250113</v>
      </c>
      <c r="F162" s="184">
        <v>240</v>
      </c>
      <c r="G162" s="183">
        <v>700</v>
      </c>
      <c r="H162" s="183">
        <v>700</v>
      </c>
    </row>
    <row r="163" spans="1:8" s="152" customFormat="1" ht="126">
      <c r="A163" s="182" t="s">
        <v>340</v>
      </c>
      <c r="B163" s="170" t="s">
        <v>85</v>
      </c>
      <c r="C163" s="170" t="s">
        <v>80</v>
      </c>
      <c r="D163" s="170" t="s">
        <v>74</v>
      </c>
      <c r="E163" s="175">
        <v>250114</v>
      </c>
      <c r="F163" s="184"/>
      <c r="G163" s="183">
        <f>G164</f>
        <v>500</v>
      </c>
      <c r="H163" s="183">
        <f>H164</f>
        <v>500</v>
      </c>
    </row>
    <row r="164" spans="1:8" s="152" customFormat="1" ht="47.25">
      <c r="A164" s="185" t="s">
        <v>295</v>
      </c>
      <c r="B164" s="170" t="s">
        <v>85</v>
      </c>
      <c r="C164" s="170" t="s">
        <v>80</v>
      </c>
      <c r="D164" s="170" t="s">
        <v>74</v>
      </c>
      <c r="E164" s="175">
        <v>250114</v>
      </c>
      <c r="F164" s="184">
        <v>240</v>
      </c>
      <c r="G164" s="183">
        <v>500</v>
      </c>
      <c r="H164" s="183">
        <v>500</v>
      </c>
    </row>
    <row r="165" spans="1:8" s="152" customFormat="1" ht="15.75">
      <c r="A165" s="177" t="s">
        <v>28</v>
      </c>
      <c r="B165" s="170" t="s">
        <v>85</v>
      </c>
      <c r="C165" s="178" t="s">
        <v>76</v>
      </c>
      <c r="D165" s="178" t="s">
        <v>72</v>
      </c>
      <c r="E165" s="179"/>
      <c r="F165" s="180"/>
      <c r="G165" s="181">
        <f>G166+G171</f>
        <v>100</v>
      </c>
      <c r="H165" s="181">
        <f>H166+H171</f>
        <v>100</v>
      </c>
    </row>
    <row r="166" spans="1:8" s="152" customFormat="1" ht="17.25" customHeight="1">
      <c r="A166" s="177" t="s">
        <v>29</v>
      </c>
      <c r="B166" s="170" t="s">
        <v>85</v>
      </c>
      <c r="C166" s="178" t="s">
        <v>76</v>
      </c>
      <c r="D166" s="178" t="s">
        <v>76</v>
      </c>
      <c r="E166" s="179"/>
      <c r="F166" s="180"/>
      <c r="G166" s="181">
        <f aca="true" t="shared" si="11" ref="G166:H169">G167</f>
        <v>100</v>
      </c>
      <c r="H166" s="181">
        <f t="shared" si="11"/>
        <v>100</v>
      </c>
    </row>
    <row r="167" spans="1:8" s="152" customFormat="1" ht="54" customHeight="1">
      <c r="A167" s="154" t="s">
        <v>352</v>
      </c>
      <c r="B167" s="170" t="s">
        <v>85</v>
      </c>
      <c r="C167" s="170" t="s">
        <v>76</v>
      </c>
      <c r="D167" s="170" t="s">
        <v>76</v>
      </c>
      <c r="E167" s="175">
        <v>200000</v>
      </c>
      <c r="F167" s="180"/>
      <c r="G167" s="181">
        <f t="shared" si="11"/>
        <v>100</v>
      </c>
      <c r="H167" s="181">
        <f t="shared" si="11"/>
        <v>100</v>
      </c>
    </row>
    <row r="168" spans="1:8" s="152" customFormat="1" ht="47.25">
      <c r="A168" s="154" t="s">
        <v>258</v>
      </c>
      <c r="B168" s="170" t="s">
        <v>85</v>
      </c>
      <c r="C168" s="170" t="s">
        <v>76</v>
      </c>
      <c r="D168" s="170" t="s">
        <v>76</v>
      </c>
      <c r="E168" s="175">
        <v>260000</v>
      </c>
      <c r="F168" s="180"/>
      <c r="G168" s="183">
        <f t="shared" si="11"/>
        <v>100</v>
      </c>
      <c r="H168" s="183">
        <f t="shared" si="11"/>
        <v>100</v>
      </c>
    </row>
    <row r="169" spans="1:8" s="152" customFormat="1" ht="110.25">
      <c r="A169" s="112" t="s">
        <v>341</v>
      </c>
      <c r="B169" s="170" t="s">
        <v>85</v>
      </c>
      <c r="C169" s="170" t="s">
        <v>76</v>
      </c>
      <c r="D169" s="170" t="s">
        <v>76</v>
      </c>
      <c r="E169" s="175">
        <v>260115</v>
      </c>
      <c r="F169" s="184"/>
      <c r="G169" s="183">
        <f t="shared" si="11"/>
        <v>100</v>
      </c>
      <c r="H169" s="183">
        <f t="shared" si="11"/>
        <v>100</v>
      </c>
    </row>
    <row r="170" spans="1:11" s="152" customFormat="1" ht="47.25">
      <c r="A170" s="185" t="s">
        <v>295</v>
      </c>
      <c r="B170" s="170" t="s">
        <v>85</v>
      </c>
      <c r="C170" s="170" t="s">
        <v>76</v>
      </c>
      <c r="D170" s="170" t="s">
        <v>76</v>
      </c>
      <c r="E170" s="175">
        <v>260115</v>
      </c>
      <c r="F170" s="184">
        <v>240</v>
      </c>
      <c r="G170" s="183">
        <v>100</v>
      </c>
      <c r="H170" s="183">
        <v>100</v>
      </c>
      <c r="K170" s="161"/>
    </row>
    <row r="171" spans="1:11" s="152" customFormat="1" ht="15.75" hidden="1">
      <c r="A171" s="182" t="s">
        <v>41</v>
      </c>
      <c r="B171" s="170" t="s">
        <v>85</v>
      </c>
      <c r="C171" s="170">
        <v>700</v>
      </c>
      <c r="D171" s="170">
        <v>707</v>
      </c>
      <c r="E171" s="175"/>
      <c r="F171" s="184"/>
      <c r="G171" s="183">
        <v>0</v>
      </c>
      <c r="H171" s="183">
        <v>0</v>
      </c>
      <c r="K171" s="201"/>
    </row>
    <row r="172" spans="1:11" s="152" customFormat="1" ht="63" hidden="1">
      <c r="A172" s="182" t="s">
        <v>43</v>
      </c>
      <c r="B172" s="170" t="s">
        <v>85</v>
      </c>
      <c r="C172" s="170">
        <v>700</v>
      </c>
      <c r="D172" s="170">
        <v>707</v>
      </c>
      <c r="E172" s="175">
        <v>5221200</v>
      </c>
      <c r="F172" s="184"/>
      <c r="G172" s="183">
        <v>0</v>
      </c>
      <c r="H172" s="183">
        <v>0</v>
      </c>
      <c r="K172" s="186"/>
    </row>
    <row r="173" spans="1:8" s="152" customFormat="1" ht="15.75" hidden="1">
      <c r="A173" s="182" t="s">
        <v>39</v>
      </c>
      <c r="B173" s="170" t="s">
        <v>85</v>
      </c>
      <c r="C173" s="170">
        <v>700</v>
      </c>
      <c r="D173" s="170">
        <v>707</v>
      </c>
      <c r="E173" s="175">
        <v>5221200</v>
      </c>
      <c r="F173" s="184">
        <v>10</v>
      </c>
      <c r="G173" s="183">
        <v>0</v>
      </c>
      <c r="H173" s="183">
        <v>0</v>
      </c>
    </row>
    <row r="174" spans="1:8" s="152" customFormat="1" ht="31.5">
      <c r="A174" s="177" t="s">
        <v>30</v>
      </c>
      <c r="B174" s="170" t="s">
        <v>85</v>
      </c>
      <c r="C174" s="178" t="s">
        <v>82</v>
      </c>
      <c r="D174" s="178" t="s">
        <v>71</v>
      </c>
      <c r="E174" s="179"/>
      <c r="F174" s="180"/>
      <c r="G174" s="181">
        <f aca="true" t="shared" si="12" ref="G174:H176">G175</f>
        <v>4431.138</v>
      </c>
      <c r="H174" s="181">
        <f t="shared" si="12"/>
        <v>4556.28428</v>
      </c>
    </row>
    <row r="175" spans="1:8" s="152" customFormat="1" ht="15.75">
      <c r="A175" s="177" t="s">
        <v>31</v>
      </c>
      <c r="B175" s="170" t="s">
        <v>85</v>
      </c>
      <c r="C175" s="178" t="s">
        <v>82</v>
      </c>
      <c r="D175" s="178" t="s">
        <v>71</v>
      </c>
      <c r="E175" s="179"/>
      <c r="F175" s="180"/>
      <c r="G175" s="181">
        <f t="shared" si="12"/>
        <v>4431.138</v>
      </c>
      <c r="H175" s="181">
        <f t="shared" si="12"/>
        <v>4556.28428</v>
      </c>
    </row>
    <row r="176" spans="1:8" s="152" customFormat="1" ht="57" customHeight="1">
      <c r="A176" s="154" t="s">
        <v>352</v>
      </c>
      <c r="B176" s="170" t="s">
        <v>85</v>
      </c>
      <c r="C176" s="170" t="s">
        <v>82</v>
      </c>
      <c r="D176" s="170" t="s">
        <v>71</v>
      </c>
      <c r="E176" s="175">
        <v>200000</v>
      </c>
      <c r="F176" s="180"/>
      <c r="G176" s="183">
        <f t="shared" si="12"/>
        <v>4431.138</v>
      </c>
      <c r="H176" s="183">
        <f t="shared" si="12"/>
        <v>4556.28428</v>
      </c>
    </row>
    <row r="177" spans="1:8" s="152" customFormat="1" ht="73.5" customHeight="1">
      <c r="A177" s="154" t="s">
        <v>355</v>
      </c>
      <c r="B177" s="170" t="s">
        <v>85</v>
      </c>
      <c r="C177" s="170" t="s">
        <v>82</v>
      </c>
      <c r="D177" s="170" t="s">
        <v>71</v>
      </c>
      <c r="E177" s="175">
        <v>270000</v>
      </c>
      <c r="F177" s="180"/>
      <c r="G177" s="183">
        <f>G178+G186+G188+G190</f>
        <v>4431.138</v>
      </c>
      <c r="H177" s="183">
        <f>H178+H186+H188+H190</f>
        <v>4556.28428</v>
      </c>
    </row>
    <row r="178" spans="1:8" s="152" customFormat="1" ht="144" customHeight="1">
      <c r="A178" s="112" t="s">
        <v>354</v>
      </c>
      <c r="B178" s="170" t="s">
        <v>85</v>
      </c>
      <c r="C178" s="170" t="s">
        <v>82</v>
      </c>
      <c r="D178" s="170" t="s">
        <v>71</v>
      </c>
      <c r="E178" s="175">
        <v>270023</v>
      </c>
      <c r="F178" s="184"/>
      <c r="G178" s="183">
        <f>SUM(G181:G185)</f>
        <v>2883.7</v>
      </c>
      <c r="H178" s="183">
        <f>SUM(H181:H185)</f>
        <v>2883.7</v>
      </c>
    </row>
    <row r="179" spans="1:8" s="152" customFormat="1" ht="15.75" hidden="1">
      <c r="A179" s="182" t="s">
        <v>188</v>
      </c>
      <c r="B179" s="170" t="s">
        <v>85</v>
      </c>
      <c r="C179" s="170" t="s">
        <v>82</v>
      </c>
      <c r="D179" s="170" t="s">
        <v>71</v>
      </c>
      <c r="E179" s="175">
        <v>270110</v>
      </c>
      <c r="F179" s="180"/>
      <c r="G179" s="183">
        <f>G180</f>
        <v>0</v>
      </c>
      <c r="H179" s="183">
        <f>H180</f>
        <v>0</v>
      </c>
    </row>
    <row r="180" spans="1:8" s="152" customFormat="1" ht="47.25" hidden="1">
      <c r="A180" s="182" t="s">
        <v>189</v>
      </c>
      <c r="B180" s="170" t="s">
        <v>85</v>
      </c>
      <c r="C180" s="170" t="s">
        <v>82</v>
      </c>
      <c r="D180" s="170" t="s">
        <v>71</v>
      </c>
      <c r="E180" s="175">
        <v>270110</v>
      </c>
      <c r="F180" s="184">
        <v>111</v>
      </c>
      <c r="G180" s="183">
        <v>0</v>
      </c>
      <c r="H180" s="183">
        <v>0</v>
      </c>
    </row>
    <row r="181" spans="1:8" s="152" customFormat="1" ht="31.5">
      <c r="A181" s="185" t="s">
        <v>298</v>
      </c>
      <c r="B181" s="170" t="s">
        <v>85</v>
      </c>
      <c r="C181" s="170" t="s">
        <v>82</v>
      </c>
      <c r="D181" s="170" t="s">
        <v>71</v>
      </c>
      <c r="E181" s="175">
        <v>270023</v>
      </c>
      <c r="F181" s="184">
        <v>110</v>
      </c>
      <c r="G181" s="183">
        <v>2478.7</v>
      </c>
      <c r="H181" s="183">
        <v>2478.7</v>
      </c>
    </row>
    <row r="182" spans="1:8" s="152" customFormat="1" ht="47.25" hidden="1">
      <c r="A182" s="182" t="s">
        <v>51</v>
      </c>
      <c r="B182" s="170" t="s">
        <v>85</v>
      </c>
      <c r="C182" s="170" t="s">
        <v>82</v>
      </c>
      <c r="D182" s="170" t="s">
        <v>71</v>
      </c>
      <c r="E182" s="175">
        <v>270116</v>
      </c>
      <c r="F182" s="184">
        <v>242</v>
      </c>
      <c r="G182" s="183">
        <v>0</v>
      </c>
      <c r="H182" s="183">
        <v>0</v>
      </c>
    </row>
    <row r="183" spans="1:8" s="152" customFormat="1" ht="47.25" hidden="1">
      <c r="A183" s="182" t="s">
        <v>98</v>
      </c>
      <c r="B183" s="170" t="s">
        <v>85</v>
      </c>
      <c r="C183" s="170" t="s">
        <v>82</v>
      </c>
      <c r="D183" s="170" t="s">
        <v>71</v>
      </c>
      <c r="E183" s="175">
        <v>270116</v>
      </c>
      <c r="F183" s="184">
        <v>112</v>
      </c>
      <c r="G183" s="183">
        <v>0</v>
      </c>
      <c r="H183" s="183">
        <v>0</v>
      </c>
    </row>
    <row r="184" spans="1:8" s="152" customFormat="1" ht="47.25">
      <c r="A184" s="185" t="s">
        <v>295</v>
      </c>
      <c r="B184" s="170" t="s">
        <v>85</v>
      </c>
      <c r="C184" s="170" t="s">
        <v>82</v>
      </c>
      <c r="D184" s="170" t="s">
        <v>71</v>
      </c>
      <c r="E184" s="175">
        <v>270023</v>
      </c>
      <c r="F184" s="184">
        <v>240</v>
      </c>
      <c r="G184" s="183">
        <v>400</v>
      </c>
      <c r="H184" s="183">
        <v>400</v>
      </c>
    </row>
    <row r="185" spans="1:8" s="152" customFormat="1" ht="19.5" customHeight="1">
      <c r="A185" s="182" t="s">
        <v>49</v>
      </c>
      <c r="B185" s="170" t="s">
        <v>85</v>
      </c>
      <c r="C185" s="170" t="s">
        <v>82</v>
      </c>
      <c r="D185" s="170" t="s">
        <v>71</v>
      </c>
      <c r="E185" s="175">
        <v>270023</v>
      </c>
      <c r="F185" s="184">
        <v>850</v>
      </c>
      <c r="G185" s="183">
        <v>5</v>
      </c>
      <c r="H185" s="183">
        <v>5</v>
      </c>
    </row>
    <row r="186" spans="1:8" s="152" customFormat="1" ht="148.5" customHeight="1">
      <c r="A186" s="112" t="s">
        <v>356</v>
      </c>
      <c r="B186" s="170" t="s">
        <v>85</v>
      </c>
      <c r="C186" s="170" t="s">
        <v>82</v>
      </c>
      <c r="D186" s="170" t="s">
        <v>71</v>
      </c>
      <c r="E186" s="175">
        <v>270116</v>
      </c>
      <c r="F186" s="184"/>
      <c r="G186" s="183">
        <f>G187</f>
        <v>30</v>
      </c>
      <c r="H186" s="183">
        <f>H187</f>
        <v>30</v>
      </c>
    </row>
    <row r="187" spans="1:8" s="152" customFormat="1" ht="47.25">
      <c r="A187" s="185" t="s">
        <v>295</v>
      </c>
      <c r="B187" s="170" t="s">
        <v>85</v>
      </c>
      <c r="C187" s="170" t="s">
        <v>82</v>
      </c>
      <c r="D187" s="170" t="s">
        <v>71</v>
      </c>
      <c r="E187" s="175">
        <v>270116</v>
      </c>
      <c r="F187" s="184">
        <v>240</v>
      </c>
      <c r="G187" s="183">
        <v>30</v>
      </c>
      <c r="H187" s="183">
        <v>30</v>
      </c>
    </row>
    <row r="188" spans="1:8" s="152" customFormat="1" ht="141.75" customHeight="1">
      <c r="A188" s="112" t="s">
        <v>357</v>
      </c>
      <c r="B188" s="170" t="s">
        <v>85</v>
      </c>
      <c r="C188" s="170" t="s">
        <v>82</v>
      </c>
      <c r="D188" s="170" t="s">
        <v>71</v>
      </c>
      <c r="E188" s="175">
        <v>270117</v>
      </c>
      <c r="F188" s="184"/>
      <c r="G188" s="183">
        <f>G189</f>
        <v>550</v>
      </c>
      <c r="H188" s="183">
        <f>H189</f>
        <v>605</v>
      </c>
    </row>
    <row r="189" spans="1:8" s="152" customFormat="1" ht="47.25">
      <c r="A189" s="185" t="s">
        <v>295</v>
      </c>
      <c r="B189" s="170" t="s">
        <v>85</v>
      </c>
      <c r="C189" s="170" t="s">
        <v>82</v>
      </c>
      <c r="D189" s="170" t="s">
        <v>71</v>
      </c>
      <c r="E189" s="175">
        <v>270117</v>
      </c>
      <c r="F189" s="184">
        <v>240</v>
      </c>
      <c r="G189" s="183">
        <f>500*1.1</f>
        <v>550</v>
      </c>
      <c r="H189" s="183">
        <f>G189*1.1</f>
        <v>605</v>
      </c>
    </row>
    <row r="190" spans="1:8" s="152" customFormat="1" ht="140.25" customHeight="1">
      <c r="A190" s="254" t="s">
        <v>370</v>
      </c>
      <c r="B190" s="170" t="s">
        <v>85</v>
      </c>
      <c r="C190" s="170" t="s">
        <v>82</v>
      </c>
      <c r="D190" s="170" t="s">
        <v>71</v>
      </c>
      <c r="E190" s="175">
        <v>270023</v>
      </c>
      <c r="F190" s="184"/>
      <c r="G190" s="183">
        <f>SUM(G191,G193:G195)</f>
        <v>967.438</v>
      </c>
      <c r="H190" s="183">
        <f>SUM(H191,H193:H195)</f>
        <v>1037.58428</v>
      </c>
    </row>
    <row r="191" spans="1:8" s="152" customFormat="1" ht="15.75" hidden="1">
      <c r="A191" s="182" t="s">
        <v>188</v>
      </c>
      <c r="B191" s="170" t="s">
        <v>85</v>
      </c>
      <c r="C191" s="170" t="s">
        <v>82</v>
      </c>
      <c r="D191" s="170" t="s">
        <v>71</v>
      </c>
      <c r="E191" s="175">
        <v>270023</v>
      </c>
      <c r="F191" s="180"/>
      <c r="G191" s="183">
        <f>G192</f>
        <v>0</v>
      </c>
      <c r="H191" s="183">
        <f>H192</f>
        <v>0</v>
      </c>
    </row>
    <row r="192" spans="1:8" s="152" customFormat="1" ht="47.25" hidden="1">
      <c r="A192" s="182" t="s">
        <v>189</v>
      </c>
      <c r="B192" s="170" t="s">
        <v>85</v>
      </c>
      <c r="C192" s="170" t="s">
        <v>82</v>
      </c>
      <c r="D192" s="170" t="s">
        <v>71</v>
      </c>
      <c r="E192" s="175">
        <v>270023</v>
      </c>
      <c r="F192" s="184">
        <v>111</v>
      </c>
      <c r="G192" s="183">
        <v>0</v>
      </c>
      <c r="H192" s="183">
        <v>0</v>
      </c>
    </row>
    <row r="193" spans="1:8" s="152" customFormat="1" ht="31.5">
      <c r="A193" s="185" t="s">
        <v>298</v>
      </c>
      <c r="B193" s="170" t="s">
        <v>85</v>
      </c>
      <c r="C193" s="170" t="s">
        <v>82</v>
      </c>
      <c r="D193" s="170" t="s">
        <v>71</v>
      </c>
      <c r="E193" s="175">
        <v>270023</v>
      </c>
      <c r="F193" s="184">
        <v>110</v>
      </c>
      <c r="G193" s="183">
        <f>627.3*1.06</f>
        <v>664.938</v>
      </c>
      <c r="H193" s="183">
        <f>G193*1.06</f>
        <v>704.83428</v>
      </c>
    </row>
    <row r="194" spans="1:8" s="152" customFormat="1" ht="33.75" customHeight="1" hidden="1">
      <c r="A194" s="182" t="s">
        <v>51</v>
      </c>
      <c r="B194" s="170" t="s">
        <v>85</v>
      </c>
      <c r="C194" s="170" t="s">
        <v>82</v>
      </c>
      <c r="D194" s="170" t="s">
        <v>71</v>
      </c>
      <c r="E194" s="175">
        <v>270023</v>
      </c>
      <c r="F194" s="184">
        <v>242</v>
      </c>
      <c r="G194" s="183">
        <v>0</v>
      </c>
      <c r="H194" s="183">
        <v>0</v>
      </c>
    </row>
    <row r="195" spans="1:11" s="152" customFormat="1" ht="31.5" customHeight="1">
      <c r="A195" s="182" t="s">
        <v>52</v>
      </c>
      <c r="B195" s="170" t="s">
        <v>85</v>
      </c>
      <c r="C195" s="170" t="s">
        <v>82</v>
      </c>
      <c r="D195" s="170" t="s">
        <v>71</v>
      </c>
      <c r="E195" s="175">
        <v>270023</v>
      </c>
      <c r="F195" s="184">
        <v>240</v>
      </c>
      <c r="G195" s="183">
        <f>275*1.1</f>
        <v>302.5</v>
      </c>
      <c r="H195" s="183">
        <f>G195*1.1</f>
        <v>332.75</v>
      </c>
      <c r="I195" s="202"/>
      <c r="J195" s="202"/>
      <c r="K195" s="202"/>
    </row>
    <row r="196" spans="1:11" s="152" customFormat="1" ht="15.75" hidden="1">
      <c r="A196" s="182" t="s">
        <v>56</v>
      </c>
      <c r="B196" s="170" t="s">
        <v>85</v>
      </c>
      <c r="C196" s="170" t="s">
        <v>82</v>
      </c>
      <c r="D196" s="170" t="s">
        <v>71</v>
      </c>
      <c r="E196" s="175">
        <v>9200000</v>
      </c>
      <c r="F196" s="184"/>
      <c r="G196" s="183">
        <f>G197</f>
        <v>0</v>
      </c>
      <c r="H196" s="183">
        <f>H197</f>
        <v>0</v>
      </c>
      <c r="I196" s="202"/>
      <c r="J196" s="202"/>
      <c r="K196" s="202"/>
    </row>
    <row r="197" spans="1:11" s="152" customFormat="1" ht="63" hidden="1">
      <c r="A197" s="182" t="s">
        <v>57</v>
      </c>
      <c r="B197" s="170" t="s">
        <v>85</v>
      </c>
      <c r="C197" s="170" t="s">
        <v>82</v>
      </c>
      <c r="D197" s="170" t="s">
        <v>71</v>
      </c>
      <c r="E197" s="175">
        <v>9207036</v>
      </c>
      <c r="F197" s="184"/>
      <c r="G197" s="183">
        <f>G198</f>
        <v>0</v>
      </c>
      <c r="H197" s="183">
        <f>H198</f>
        <v>0</v>
      </c>
      <c r="I197" s="202"/>
      <c r="J197" s="202"/>
      <c r="K197" s="202"/>
    </row>
    <row r="198" spans="1:11" s="152" customFormat="1" ht="15.75" hidden="1">
      <c r="A198" s="182" t="s">
        <v>55</v>
      </c>
      <c r="B198" s="170" t="s">
        <v>85</v>
      </c>
      <c r="C198" s="170" t="s">
        <v>82</v>
      </c>
      <c r="D198" s="170" t="s">
        <v>71</v>
      </c>
      <c r="E198" s="175">
        <v>9207036</v>
      </c>
      <c r="F198" s="184">
        <v>111</v>
      </c>
      <c r="G198" s="183"/>
      <c r="H198" s="183"/>
      <c r="I198" s="202"/>
      <c r="J198" s="202"/>
      <c r="K198" s="202"/>
    </row>
    <row r="199" spans="1:11" s="239" customFormat="1" ht="15.75">
      <c r="A199" s="177" t="s">
        <v>32</v>
      </c>
      <c r="B199" s="178" t="s">
        <v>85</v>
      </c>
      <c r="C199" s="178" t="s">
        <v>83</v>
      </c>
      <c r="D199" s="178" t="s">
        <v>72</v>
      </c>
      <c r="E199" s="179"/>
      <c r="F199" s="180"/>
      <c r="G199" s="181">
        <f>G200+G205</f>
        <v>749.1</v>
      </c>
      <c r="H199" s="181">
        <f>H200+H205</f>
        <v>1090.3</v>
      </c>
      <c r="I199" s="238"/>
      <c r="J199" s="238"/>
      <c r="K199" s="238"/>
    </row>
    <row r="200" spans="1:11" s="239" customFormat="1" ht="15.75">
      <c r="A200" s="177" t="s">
        <v>33</v>
      </c>
      <c r="B200" s="178" t="s">
        <v>85</v>
      </c>
      <c r="C200" s="178" t="s">
        <v>83</v>
      </c>
      <c r="D200" s="178" t="s">
        <v>71</v>
      </c>
      <c r="E200" s="179"/>
      <c r="F200" s="180"/>
      <c r="G200" s="181">
        <f aca="true" t="shared" si="13" ref="G200:H203">G201</f>
        <v>568.7</v>
      </c>
      <c r="H200" s="181">
        <f t="shared" si="13"/>
        <v>909.9</v>
      </c>
      <c r="I200" s="238"/>
      <c r="J200" s="238"/>
      <c r="K200" s="238"/>
    </row>
    <row r="201" spans="1:11" s="152" customFormat="1" ht="31.5">
      <c r="A201" s="185" t="s">
        <v>259</v>
      </c>
      <c r="B201" s="170" t="s">
        <v>85</v>
      </c>
      <c r="C201" s="170" t="s">
        <v>83</v>
      </c>
      <c r="D201" s="170" t="s">
        <v>71</v>
      </c>
      <c r="E201" s="175">
        <v>9000000</v>
      </c>
      <c r="F201" s="180"/>
      <c r="G201" s="183">
        <f t="shared" si="13"/>
        <v>568.7</v>
      </c>
      <c r="H201" s="183">
        <f t="shared" si="13"/>
        <v>909.9</v>
      </c>
      <c r="I201" s="202"/>
      <c r="J201" s="202"/>
      <c r="K201" s="202"/>
    </row>
    <row r="202" spans="1:11" s="152" customFormat="1" ht="31.5">
      <c r="A202" s="203" t="s">
        <v>261</v>
      </c>
      <c r="B202" s="170" t="s">
        <v>85</v>
      </c>
      <c r="C202" s="170" t="s">
        <v>83</v>
      </c>
      <c r="D202" s="170" t="s">
        <v>71</v>
      </c>
      <c r="E202" s="175">
        <v>9908000</v>
      </c>
      <c r="F202" s="180"/>
      <c r="G202" s="183">
        <f t="shared" si="13"/>
        <v>568.7</v>
      </c>
      <c r="H202" s="183">
        <f t="shared" si="13"/>
        <v>909.9</v>
      </c>
      <c r="I202" s="202"/>
      <c r="J202" s="202"/>
      <c r="K202" s="202"/>
    </row>
    <row r="203" spans="1:11" s="152" customFormat="1" ht="15.75">
      <c r="A203" s="112" t="s">
        <v>297</v>
      </c>
      <c r="B203" s="170" t="s">
        <v>85</v>
      </c>
      <c r="C203" s="170" t="s">
        <v>83</v>
      </c>
      <c r="D203" s="170" t="s">
        <v>71</v>
      </c>
      <c r="E203" s="175">
        <v>9908001</v>
      </c>
      <c r="F203" s="184"/>
      <c r="G203" s="183">
        <f t="shared" si="13"/>
        <v>568.7</v>
      </c>
      <c r="H203" s="183">
        <f t="shared" si="13"/>
        <v>909.9</v>
      </c>
      <c r="I203" s="202"/>
      <c r="J203" s="202"/>
      <c r="K203" s="202"/>
    </row>
    <row r="204" spans="1:11" s="152" customFormat="1" ht="31.5">
      <c r="A204" s="204" t="s">
        <v>296</v>
      </c>
      <c r="B204" s="170" t="s">
        <v>85</v>
      </c>
      <c r="C204" s="170" t="s">
        <v>83</v>
      </c>
      <c r="D204" s="170" t="s">
        <v>71</v>
      </c>
      <c r="E204" s="175">
        <v>9908001</v>
      </c>
      <c r="F204" s="184">
        <v>310</v>
      </c>
      <c r="G204" s="183">
        <v>568.7</v>
      </c>
      <c r="H204" s="183">
        <v>909.9</v>
      </c>
      <c r="I204" s="202"/>
      <c r="J204" s="202"/>
      <c r="K204" s="202"/>
    </row>
    <row r="205" spans="1:11" s="239" customFormat="1" ht="15.75">
      <c r="A205" s="231" t="s">
        <v>92</v>
      </c>
      <c r="B205" s="178" t="s">
        <v>85</v>
      </c>
      <c r="C205" s="178" t="s">
        <v>83</v>
      </c>
      <c r="D205" s="178" t="s">
        <v>74</v>
      </c>
      <c r="E205" s="179"/>
      <c r="F205" s="180"/>
      <c r="G205" s="181">
        <f>G206</f>
        <v>180.4</v>
      </c>
      <c r="H205" s="181">
        <f>H206</f>
        <v>180.4</v>
      </c>
      <c r="I205" s="238"/>
      <c r="J205" s="238"/>
      <c r="K205" s="238"/>
    </row>
    <row r="206" spans="1:8" s="152" customFormat="1" ht="94.5">
      <c r="A206" s="197" t="s">
        <v>326</v>
      </c>
      <c r="B206" s="178" t="s">
        <v>85</v>
      </c>
      <c r="C206" s="178" t="s">
        <v>83</v>
      </c>
      <c r="D206" s="178" t="s">
        <v>74</v>
      </c>
      <c r="E206" s="179">
        <v>100000</v>
      </c>
      <c r="F206" s="180"/>
      <c r="G206" s="181">
        <f>G207+G210</f>
        <v>180.4</v>
      </c>
      <c r="H206" s="181">
        <f>H207+H210</f>
        <v>180.4</v>
      </c>
    </row>
    <row r="207" spans="1:8" s="152" customFormat="1" ht="15.75">
      <c r="A207" s="154" t="s">
        <v>251</v>
      </c>
      <c r="B207" s="170" t="s">
        <v>85</v>
      </c>
      <c r="C207" s="170" t="s">
        <v>83</v>
      </c>
      <c r="D207" s="170" t="s">
        <v>74</v>
      </c>
      <c r="E207" s="175">
        <v>110000</v>
      </c>
      <c r="F207" s="184"/>
      <c r="G207" s="183">
        <f>G208</f>
        <v>120.3</v>
      </c>
      <c r="H207" s="183">
        <f>H208</f>
        <v>120.3</v>
      </c>
    </row>
    <row r="208" spans="1:8" s="152" customFormat="1" ht="143.25" customHeight="1">
      <c r="A208" s="112" t="s">
        <v>328</v>
      </c>
      <c r="B208" s="170" t="s">
        <v>85</v>
      </c>
      <c r="C208" s="170" t="s">
        <v>83</v>
      </c>
      <c r="D208" s="170" t="s">
        <v>74</v>
      </c>
      <c r="E208" s="175">
        <v>110101</v>
      </c>
      <c r="F208" s="184"/>
      <c r="G208" s="183">
        <f>G209</f>
        <v>120.3</v>
      </c>
      <c r="H208" s="183">
        <f>H209</f>
        <v>120.3</v>
      </c>
    </row>
    <row r="209" spans="1:8" s="152" customFormat="1" ht="15.75">
      <c r="A209" s="112" t="s">
        <v>35</v>
      </c>
      <c r="B209" s="170" t="s">
        <v>85</v>
      </c>
      <c r="C209" s="170" t="s">
        <v>83</v>
      </c>
      <c r="D209" s="170" t="s">
        <v>74</v>
      </c>
      <c r="E209" s="175">
        <v>110101</v>
      </c>
      <c r="F209" s="184">
        <v>320</v>
      </c>
      <c r="G209" s="183">
        <v>120.3</v>
      </c>
      <c r="H209" s="183">
        <v>120.3</v>
      </c>
    </row>
    <row r="210" spans="1:8" s="152" customFormat="1" ht="63">
      <c r="A210" s="154" t="s">
        <v>329</v>
      </c>
      <c r="B210" s="170" t="s">
        <v>85</v>
      </c>
      <c r="C210" s="170" t="s">
        <v>83</v>
      </c>
      <c r="D210" s="170" t="s">
        <v>74</v>
      </c>
      <c r="E210" s="175">
        <v>120000</v>
      </c>
      <c r="F210" s="184"/>
      <c r="G210" s="183">
        <f>G211</f>
        <v>60.1</v>
      </c>
      <c r="H210" s="183">
        <f>H211</f>
        <v>60.1</v>
      </c>
    </row>
    <row r="211" spans="1:8" s="152" customFormat="1" ht="189" customHeight="1">
      <c r="A211" s="112" t="s">
        <v>353</v>
      </c>
      <c r="B211" s="170" t="s">
        <v>85</v>
      </c>
      <c r="C211" s="170" t="s">
        <v>83</v>
      </c>
      <c r="D211" s="170" t="s">
        <v>74</v>
      </c>
      <c r="E211" s="175">
        <v>120102</v>
      </c>
      <c r="F211" s="184"/>
      <c r="G211" s="183">
        <f>G212</f>
        <v>60.1</v>
      </c>
      <c r="H211" s="183">
        <f>H212</f>
        <v>60.1</v>
      </c>
    </row>
    <row r="212" spans="1:8" s="152" customFormat="1" ht="15.75">
      <c r="A212" s="112" t="s">
        <v>35</v>
      </c>
      <c r="B212" s="170" t="s">
        <v>85</v>
      </c>
      <c r="C212" s="170" t="s">
        <v>83</v>
      </c>
      <c r="D212" s="170" t="s">
        <v>74</v>
      </c>
      <c r="E212" s="175">
        <v>120102</v>
      </c>
      <c r="F212" s="184">
        <v>320</v>
      </c>
      <c r="G212" s="183">
        <v>60.1</v>
      </c>
      <c r="H212" s="183">
        <v>60.1</v>
      </c>
    </row>
  </sheetData>
  <sheetProtection/>
  <mergeCells count="8">
    <mergeCell ref="A8:H8"/>
    <mergeCell ref="A9:H9"/>
    <mergeCell ref="F1:H1"/>
    <mergeCell ref="E2:H2"/>
    <mergeCell ref="E3:H3"/>
    <mergeCell ref="E4:H4"/>
    <mergeCell ref="E5:H5"/>
    <mergeCell ref="A7:H7"/>
  </mergeCells>
  <printOptions/>
  <pageMargins left="0.7" right="0.7" top="0.75" bottom="0.75" header="0.3" footer="0.3"/>
  <pageSetup horizontalDpi="600" verticalDpi="600" orientation="portrait" paperSize="9" scale="68" r:id="rId1"/>
</worksheet>
</file>

<file path=xl/worksheets/sheet14.xml><?xml version="1.0" encoding="utf-8"?>
<worksheet xmlns="http://schemas.openxmlformats.org/spreadsheetml/2006/main" xmlns:r="http://schemas.openxmlformats.org/officeDocument/2006/relationships">
  <dimension ref="A1:J16"/>
  <sheetViews>
    <sheetView zoomScalePageLayoutView="0" workbookViewId="0" topLeftCell="A1">
      <selection activeCell="D5" sqref="D5:G5"/>
    </sheetView>
  </sheetViews>
  <sheetFormatPr defaultColWidth="9.00390625" defaultRowHeight="12.75"/>
  <cols>
    <col min="1" max="1" width="23.25390625" style="102" customWidth="1"/>
    <col min="2" max="2" width="11.25390625" style="102" customWidth="1"/>
    <col min="3" max="3" width="24.375" style="102" customWidth="1"/>
    <col min="4" max="4" width="15.75390625" style="102" customWidth="1"/>
    <col min="5" max="5" width="15.25390625" style="102" customWidth="1"/>
    <col min="6" max="6" width="16.375" style="102" customWidth="1"/>
    <col min="7" max="7" width="3.00390625" style="102" customWidth="1"/>
    <col min="8" max="16384" width="9.125" style="102" customWidth="1"/>
  </cols>
  <sheetData>
    <row r="1" spans="1:7" s="1" customFormat="1" ht="18" customHeight="1">
      <c r="A1" s="6"/>
      <c r="B1" s="6"/>
      <c r="C1" s="7"/>
      <c r="D1" s="7"/>
      <c r="E1" s="257" t="s">
        <v>84</v>
      </c>
      <c r="F1" s="291"/>
      <c r="G1" s="292"/>
    </row>
    <row r="2" spans="1:7" s="1" customFormat="1" ht="15.75">
      <c r="A2" s="6"/>
      <c r="B2" s="6"/>
      <c r="C2" s="7"/>
      <c r="D2" s="258" t="s">
        <v>0</v>
      </c>
      <c r="E2" s="293"/>
      <c r="F2" s="293"/>
      <c r="G2" s="293"/>
    </row>
    <row r="3" spans="1:7" s="1" customFormat="1" ht="15.75">
      <c r="A3" s="6"/>
      <c r="B3" s="6"/>
      <c r="C3" s="7"/>
      <c r="D3" s="259" t="s">
        <v>1</v>
      </c>
      <c r="E3" s="293"/>
      <c r="F3" s="293"/>
      <c r="G3" s="293"/>
    </row>
    <row r="4" spans="1:10" s="1" customFormat="1" ht="15.75">
      <c r="A4" s="6"/>
      <c r="B4" s="6"/>
      <c r="C4" s="7"/>
      <c r="D4" s="293" t="s">
        <v>369</v>
      </c>
      <c r="E4" s="293"/>
      <c r="F4" s="293"/>
      <c r="G4" s="293"/>
      <c r="H4" s="8"/>
      <c r="I4" s="8"/>
      <c r="J4" s="8"/>
    </row>
    <row r="5" spans="1:7" s="1" customFormat="1" ht="18" customHeight="1">
      <c r="A5" s="6"/>
      <c r="B5" s="6"/>
      <c r="C5" s="7"/>
      <c r="D5" s="257" t="s">
        <v>292</v>
      </c>
      <c r="E5" s="257"/>
      <c r="F5" s="257"/>
      <c r="G5" s="257"/>
    </row>
    <row r="6" spans="1:5" s="11" customFormat="1" ht="50.25" customHeight="1">
      <c r="A6" s="273" t="s">
        <v>235</v>
      </c>
      <c r="B6" s="273"/>
      <c r="C6" s="273"/>
      <c r="D6" s="273"/>
      <c r="E6" s="273"/>
    </row>
    <row r="7" spans="1:5" s="11" customFormat="1" ht="15.75">
      <c r="A7" s="288" t="s">
        <v>318</v>
      </c>
      <c r="B7" s="288"/>
      <c r="C7" s="288"/>
      <c r="D7" s="288"/>
      <c r="E7" s="288"/>
    </row>
    <row r="8" ht="19.5" thickBot="1">
      <c r="A8" s="101"/>
    </row>
    <row r="9" spans="1:6" ht="63.75" thickBot="1">
      <c r="A9" s="103" t="s">
        <v>236</v>
      </c>
      <c r="B9" s="104" t="s">
        <v>237</v>
      </c>
      <c r="C9" s="104" t="s">
        <v>238</v>
      </c>
      <c r="D9" s="124" t="s">
        <v>299</v>
      </c>
      <c r="E9" s="124" t="s">
        <v>300</v>
      </c>
      <c r="F9" s="124" t="s">
        <v>321</v>
      </c>
    </row>
    <row r="10" spans="1:6" ht="66" customHeight="1">
      <c r="A10" s="105" t="s">
        <v>239</v>
      </c>
      <c r="B10" s="105"/>
      <c r="C10" s="106" t="s">
        <v>240</v>
      </c>
      <c r="D10" s="125">
        <v>89</v>
      </c>
      <c r="E10" s="125">
        <v>89</v>
      </c>
      <c r="F10" s="125">
        <v>89</v>
      </c>
    </row>
    <row r="11" spans="1:6" ht="70.5" customHeight="1" thickBot="1">
      <c r="A11" s="107" t="s">
        <v>241</v>
      </c>
      <c r="B11" s="108"/>
      <c r="C11" s="109" t="s">
        <v>242</v>
      </c>
      <c r="D11" s="126">
        <v>145</v>
      </c>
      <c r="E11" s="126">
        <v>145</v>
      </c>
      <c r="F11" s="126">
        <v>145</v>
      </c>
    </row>
    <row r="12" spans="1:6" ht="56.25" customHeight="1" thickBot="1">
      <c r="A12" s="105" t="s">
        <v>243</v>
      </c>
      <c r="B12" s="105"/>
      <c r="C12" s="109" t="s">
        <v>244</v>
      </c>
      <c r="D12" s="125">
        <v>25.2</v>
      </c>
      <c r="E12" s="125">
        <v>25.2</v>
      </c>
      <c r="F12" s="125">
        <v>25.2</v>
      </c>
    </row>
    <row r="13" spans="1:6" ht="16.5" thickBot="1">
      <c r="A13" s="289" t="s">
        <v>245</v>
      </c>
      <c r="B13" s="290"/>
      <c r="C13" s="108"/>
      <c r="D13" s="111">
        <f>SUM(D10:D12)</f>
        <v>259.2</v>
      </c>
      <c r="E13" s="111">
        <f>SUM(E10:E12)</f>
        <v>259.2</v>
      </c>
      <c r="F13" s="111">
        <f>SUM(F10:F12)</f>
        <v>259.2</v>
      </c>
    </row>
    <row r="14" ht="18.75">
      <c r="A14" s="110"/>
    </row>
    <row r="15" ht="18.75">
      <c r="A15" s="110"/>
    </row>
    <row r="16" ht="18.75">
      <c r="A16" s="110"/>
    </row>
  </sheetData>
  <sheetProtection/>
  <mergeCells count="8">
    <mergeCell ref="A7:E7"/>
    <mergeCell ref="A13:B13"/>
    <mergeCell ref="E1:G1"/>
    <mergeCell ref="D2:G2"/>
    <mergeCell ref="D3:G3"/>
    <mergeCell ref="D4:G4"/>
    <mergeCell ref="D5:G5"/>
    <mergeCell ref="A6:E6"/>
  </mergeCells>
  <printOptions/>
  <pageMargins left="0.7" right="0.7" top="0.75" bottom="0.75" header="0.3" footer="0.3"/>
  <pageSetup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I19"/>
  <sheetViews>
    <sheetView zoomScalePageLayoutView="0" workbookViewId="0" topLeftCell="A1">
      <selection activeCell="B5" sqref="B5:C5"/>
    </sheetView>
  </sheetViews>
  <sheetFormatPr defaultColWidth="9.00390625" defaultRowHeight="12.75"/>
  <cols>
    <col min="1" max="1" width="28.75390625" style="11" customWidth="1"/>
    <col min="2" max="2" width="79.25390625" style="11" customWidth="1"/>
    <col min="3" max="3" width="11.375" style="11" customWidth="1"/>
    <col min="4" max="16384" width="9.125" style="11" customWidth="1"/>
  </cols>
  <sheetData>
    <row r="1" spans="1:3" s="1" customFormat="1" ht="15.75">
      <c r="A1" s="9"/>
      <c r="B1" s="257" t="s">
        <v>84</v>
      </c>
      <c r="C1" s="257"/>
    </row>
    <row r="2" spans="1:9" s="1" customFormat="1" ht="15.75">
      <c r="A2" s="9"/>
      <c r="B2" s="258" t="s">
        <v>0</v>
      </c>
      <c r="C2" s="258"/>
      <c r="H2" s="2"/>
      <c r="I2" s="3"/>
    </row>
    <row r="3" spans="1:9" s="1" customFormat="1" ht="15.75">
      <c r="A3" s="9"/>
      <c r="B3" s="259" t="s">
        <v>1</v>
      </c>
      <c r="C3" s="259"/>
      <c r="I3" s="4"/>
    </row>
    <row r="4" spans="1:9" s="1" customFormat="1" ht="15.75">
      <c r="A4" s="9"/>
      <c r="B4" s="259" t="s">
        <v>366</v>
      </c>
      <c r="C4" s="259"/>
      <c r="I4" s="5"/>
    </row>
    <row r="5" spans="1:3" s="1" customFormat="1" ht="15.75">
      <c r="A5" s="9"/>
      <c r="B5" s="257" t="s">
        <v>306</v>
      </c>
      <c r="C5" s="257"/>
    </row>
    <row r="6" spans="2:3" ht="15.75">
      <c r="B6" s="42" t="s">
        <v>180</v>
      </c>
      <c r="C6" s="12"/>
    </row>
    <row r="7" spans="2:3" ht="15.75">
      <c r="B7" s="42" t="s">
        <v>181</v>
      </c>
      <c r="C7" s="12"/>
    </row>
    <row r="8" spans="2:3" ht="15.75">
      <c r="B8" s="42" t="s">
        <v>182</v>
      </c>
      <c r="C8" s="12"/>
    </row>
    <row r="9" ht="15.75">
      <c r="B9" s="22" t="s">
        <v>305</v>
      </c>
    </row>
    <row r="10" ht="16.5" thickBot="1"/>
    <row r="11" spans="1:4" ht="15.75">
      <c r="A11" s="13"/>
      <c r="B11" s="14"/>
      <c r="C11" s="260" t="s">
        <v>302</v>
      </c>
      <c r="D11" s="260" t="s">
        <v>303</v>
      </c>
    </row>
    <row r="12" spans="1:4" ht="15.75">
      <c r="A12" s="74" t="s">
        <v>183</v>
      </c>
      <c r="B12" s="15" t="s">
        <v>184</v>
      </c>
      <c r="C12" s="261"/>
      <c r="D12" s="261"/>
    </row>
    <row r="13" spans="1:4" ht="16.5" thickBot="1">
      <c r="A13" s="75"/>
      <c r="B13" s="76"/>
      <c r="C13" s="262"/>
      <c r="D13" s="262"/>
    </row>
    <row r="14" spans="1:4" ht="16.5" thickBot="1">
      <c r="A14" s="77"/>
      <c r="B14" s="17"/>
      <c r="C14" s="78"/>
      <c r="D14" s="78"/>
    </row>
    <row r="15" spans="1:4" ht="15.75">
      <c r="A15" s="127" t="s">
        <v>185</v>
      </c>
      <c r="B15" s="68" t="s">
        <v>186</v>
      </c>
      <c r="C15" s="19">
        <f>ПР_7_1!F12-ПР_2_1!C34</f>
        <v>4782.199999999997</v>
      </c>
      <c r="D15" s="19">
        <f>ПР_7_1!G12-ПР_2_1!D34</f>
        <v>5239.240000000002</v>
      </c>
    </row>
    <row r="16" spans="1:4" ht="16.5" thickBot="1">
      <c r="A16" s="128"/>
      <c r="B16" s="129" t="s">
        <v>187</v>
      </c>
      <c r="C16" s="130">
        <f>C15</f>
        <v>4782.199999999997</v>
      </c>
      <c r="D16" s="40">
        <f>D15</f>
        <v>5239.240000000002</v>
      </c>
    </row>
    <row r="19" spans="1:3" ht="15.75">
      <c r="A19" s="17"/>
      <c r="B19" s="17"/>
      <c r="C19" s="17"/>
    </row>
  </sheetData>
  <sheetProtection/>
  <mergeCells count="7">
    <mergeCell ref="D11:D13"/>
    <mergeCell ref="B1:C1"/>
    <mergeCell ref="B2:C2"/>
    <mergeCell ref="B3:C3"/>
    <mergeCell ref="B4:C4"/>
    <mergeCell ref="B5:C5"/>
    <mergeCell ref="C11:C13"/>
  </mergeCells>
  <printOptions/>
  <pageMargins left="0.7" right="0.7" top="0.75" bottom="0.75" header="0.3" footer="0.3"/>
  <pageSetup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I38"/>
  <sheetViews>
    <sheetView zoomScalePageLayoutView="0" workbookViewId="0" topLeftCell="A4">
      <selection activeCell="B5" sqref="B5:C5"/>
    </sheetView>
  </sheetViews>
  <sheetFormatPr defaultColWidth="24.125" defaultRowHeight="12.75"/>
  <cols>
    <col min="1" max="1" width="24.125" style="11" customWidth="1"/>
    <col min="2" max="2" width="63.25390625" style="11" customWidth="1"/>
    <col min="3" max="3" width="15.75390625" style="11" customWidth="1"/>
    <col min="4" max="4" width="8.125" style="11" customWidth="1"/>
    <col min="5" max="5" width="13.25390625" style="11" customWidth="1"/>
    <col min="6" max="16384" width="24.125" style="11" customWidth="1"/>
  </cols>
  <sheetData>
    <row r="1" spans="1:3" s="1" customFormat="1" ht="15.75">
      <c r="A1" s="9"/>
      <c r="B1" s="257" t="s">
        <v>84</v>
      </c>
      <c r="C1" s="257"/>
    </row>
    <row r="2" spans="1:9" s="1" customFormat="1" ht="15.75">
      <c r="A2" s="9"/>
      <c r="B2" s="258" t="s">
        <v>0</v>
      </c>
      <c r="C2" s="258"/>
      <c r="H2" s="2"/>
      <c r="I2" s="3"/>
    </row>
    <row r="3" spans="1:9" s="1" customFormat="1" ht="15.75">
      <c r="A3" s="9"/>
      <c r="B3" s="259" t="s">
        <v>1</v>
      </c>
      <c r="C3" s="259"/>
      <c r="I3" s="4"/>
    </row>
    <row r="4" spans="1:9" s="1" customFormat="1" ht="15.75">
      <c r="A4" s="9"/>
      <c r="B4" s="259" t="s">
        <v>367</v>
      </c>
      <c r="C4" s="259"/>
      <c r="I4" s="5"/>
    </row>
    <row r="5" spans="1:3" s="1" customFormat="1" ht="15.75">
      <c r="A5" s="9"/>
      <c r="B5" s="257" t="s">
        <v>99</v>
      </c>
      <c r="C5" s="257"/>
    </row>
    <row r="6" spans="2:3" ht="15.75">
      <c r="B6" s="22" t="s">
        <v>100</v>
      </c>
      <c r="C6" s="12"/>
    </row>
    <row r="7" spans="2:3" ht="31.5">
      <c r="B7" s="23" t="s">
        <v>101</v>
      </c>
      <c r="C7" s="12"/>
    </row>
    <row r="8" ht="15.75">
      <c r="B8" s="22" t="s">
        <v>247</v>
      </c>
    </row>
    <row r="9" ht="8.25" customHeight="1" thickBot="1"/>
    <row r="10" spans="1:3" ht="36" customHeight="1">
      <c r="A10" s="24" t="s">
        <v>102</v>
      </c>
      <c r="B10" s="25" t="s">
        <v>103</v>
      </c>
      <c r="C10" s="136" t="s">
        <v>299</v>
      </c>
    </row>
    <row r="11" spans="1:3" ht="9" customHeight="1" thickBot="1">
      <c r="A11" s="26"/>
      <c r="B11" s="27"/>
      <c r="C11" s="137"/>
    </row>
    <row r="12" spans="1:3" ht="16.5" thickBot="1">
      <c r="A12" s="28">
        <v>1</v>
      </c>
      <c r="B12" s="15">
        <v>2</v>
      </c>
      <c r="C12" s="74">
        <v>3</v>
      </c>
    </row>
    <row r="13" spans="1:3" ht="15.75">
      <c r="A13" s="30" t="s">
        <v>104</v>
      </c>
      <c r="B13" s="31" t="s">
        <v>105</v>
      </c>
      <c r="C13" s="138">
        <f>C14+C16+C18+C22+C23+C26+C28+C30+C32</f>
        <v>27133.699999999997</v>
      </c>
    </row>
    <row r="14" spans="1:3" ht="15.75">
      <c r="A14" s="32" t="s">
        <v>106</v>
      </c>
      <c r="B14" s="131" t="s">
        <v>107</v>
      </c>
      <c r="C14" s="139">
        <f>C15</f>
        <v>9179.8</v>
      </c>
    </row>
    <row r="15" spans="1:3" ht="15.75">
      <c r="A15" s="32" t="s">
        <v>108</v>
      </c>
      <c r="B15" s="132" t="s">
        <v>109</v>
      </c>
      <c r="C15" s="140">
        <v>9179.8</v>
      </c>
    </row>
    <row r="16" spans="1:3" ht="28.5" customHeight="1">
      <c r="A16" s="35" t="s">
        <v>110</v>
      </c>
      <c r="B16" s="143" t="s">
        <v>111</v>
      </c>
      <c r="C16" s="140">
        <f>C17</f>
        <v>2791.8</v>
      </c>
    </row>
    <row r="17" spans="1:3" ht="31.5">
      <c r="A17" s="35" t="s">
        <v>112</v>
      </c>
      <c r="B17" s="143" t="s">
        <v>113</v>
      </c>
      <c r="C17" s="140">
        <v>2791.8</v>
      </c>
    </row>
    <row r="18" spans="1:3" ht="15.75">
      <c r="A18" s="32" t="s">
        <v>114</v>
      </c>
      <c r="B18" s="131" t="s">
        <v>115</v>
      </c>
      <c r="C18" s="139">
        <f>C19+C20+C21</f>
        <v>11397.1</v>
      </c>
    </row>
    <row r="19" spans="1:3" ht="15.75">
      <c r="A19" s="32" t="s">
        <v>116</v>
      </c>
      <c r="B19" s="132" t="s">
        <v>117</v>
      </c>
      <c r="C19" s="139">
        <v>579.1</v>
      </c>
    </row>
    <row r="20" spans="1:3" ht="15.75">
      <c r="A20" s="32" t="s">
        <v>118</v>
      </c>
      <c r="B20" s="132" t="s">
        <v>119</v>
      </c>
      <c r="C20" s="139">
        <v>2218</v>
      </c>
    </row>
    <row r="21" spans="1:3" ht="15.75">
      <c r="A21" s="32" t="s">
        <v>120</v>
      </c>
      <c r="B21" s="132" t="s">
        <v>121</v>
      </c>
      <c r="C21" s="140">
        <v>8600</v>
      </c>
    </row>
    <row r="22" spans="1:3" ht="15.75">
      <c r="A22" s="32" t="s">
        <v>122</v>
      </c>
      <c r="B22" s="132" t="s">
        <v>123</v>
      </c>
      <c r="C22" s="140">
        <v>20</v>
      </c>
    </row>
    <row r="23" spans="1:3" ht="45.75" customHeight="1">
      <c r="A23" s="32" t="s">
        <v>124</v>
      </c>
      <c r="B23" s="133" t="s">
        <v>125</v>
      </c>
      <c r="C23" s="139">
        <f>C24+C25</f>
        <v>1240</v>
      </c>
    </row>
    <row r="24" spans="1:3" ht="99.75" customHeight="1">
      <c r="A24" s="32" t="s">
        <v>126</v>
      </c>
      <c r="B24" s="134" t="s">
        <v>127</v>
      </c>
      <c r="C24" s="139">
        <v>600</v>
      </c>
    </row>
    <row r="25" spans="1:3" ht="97.5" customHeight="1">
      <c r="A25" s="32" t="s">
        <v>128</v>
      </c>
      <c r="B25" s="134" t="s">
        <v>129</v>
      </c>
      <c r="C25" s="140">
        <v>640</v>
      </c>
    </row>
    <row r="26" spans="1:3" ht="35.25" customHeight="1">
      <c r="A26" s="32" t="s">
        <v>130</v>
      </c>
      <c r="B26" s="134" t="s">
        <v>131</v>
      </c>
      <c r="C26" s="140">
        <f>C27</f>
        <v>450</v>
      </c>
    </row>
    <row r="27" spans="1:3" ht="15.75">
      <c r="A27" s="32" t="s">
        <v>132</v>
      </c>
      <c r="B27" s="134" t="s">
        <v>133</v>
      </c>
      <c r="C27" s="140">
        <v>450</v>
      </c>
    </row>
    <row r="28" spans="1:3" ht="31.5">
      <c r="A28" s="32" t="s">
        <v>134</v>
      </c>
      <c r="B28" s="134" t="s">
        <v>135</v>
      </c>
      <c r="C28" s="140">
        <f>C29</f>
        <v>2000</v>
      </c>
    </row>
    <row r="29" spans="1:3" ht="64.5" customHeight="1">
      <c r="A29" s="32" t="s">
        <v>136</v>
      </c>
      <c r="B29" s="134" t="s">
        <v>137</v>
      </c>
      <c r="C29" s="140">
        <v>2000</v>
      </c>
    </row>
    <row r="30" spans="1:3" ht="15.75">
      <c r="A30" s="32" t="s">
        <v>138</v>
      </c>
      <c r="B30" s="134" t="s">
        <v>139</v>
      </c>
      <c r="C30" s="140">
        <f>C31</f>
        <v>25</v>
      </c>
    </row>
    <row r="31" spans="1:3" ht="31.5">
      <c r="A31" s="32" t="s">
        <v>140</v>
      </c>
      <c r="B31" s="134" t="s">
        <v>141</v>
      </c>
      <c r="C31" s="140">
        <v>25</v>
      </c>
    </row>
    <row r="32" spans="1:3" ht="31.5">
      <c r="A32" s="90" t="s">
        <v>346</v>
      </c>
      <c r="B32" s="120" t="s">
        <v>264</v>
      </c>
      <c r="C32" s="140">
        <v>30</v>
      </c>
    </row>
    <row r="33" spans="1:3" ht="15.75">
      <c r="A33" s="36" t="s">
        <v>142</v>
      </c>
      <c r="B33" s="37" t="s">
        <v>143</v>
      </c>
      <c r="C33" s="141">
        <f>'пр.3'!C12</f>
        <v>788.9000000000001</v>
      </c>
    </row>
    <row r="34" spans="1:3" ht="16.5" thickBot="1">
      <c r="A34" s="39"/>
      <c r="B34" s="135" t="s">
        <v>144</v>
      </c>
      <c r="C34" s="142">
        <f>C13+C33</f>
        <v>27922.6</v>
      </c>
    </row>
    <row r="38" ht="15.75">
      <c r="C38" s="41"/>
    </row>
  </sheetData>
  <sheetProtection/>
  <mergeCells count="5">
    <mergeCell ref="B5:C5"/>
    <mergeCell ref="B1:C1"/>
    <mergeCell ref="B2:C2"/>
    <mergeCell ref="B3:C3"/>
    <mergeCell ref="B4:C4"/>
  </mergeCells>
  <printOptions/>
  <pageMargins left="0.7" right="0.7" top="0.75" bottom="0.75" header="0.3" footer="0.3"/>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dimension ref="A1:I38"/>
  <sheetViews>
    <sheetView zoomScalePageLayoutView="0" workbookViewId="0" topLeftCell="A1">
      <selection activeCell="B5" sqref="B5:C5"/>
    </sheetView>
  </sheetViews>
  <sheetFormatPr defaultColWidth="24.125" defaultRowHeight="12.75"/>
  <cols>
    <col min="1" max="1" width="24.125" style="11" customWidth="1"/>
    <col min="2" max="2" width="57.875" style="11" customWidth="1"/>
    <col min="3" max="3" width="15.75390625" style="11" customWidth="1"/>
    <col min="4" max="4" width="15.875" style="11" customWidth="1"/>
    <col min="5" max="5" width="13.25390625" style="11" customWidth="1"/>
    <col min="6" max="16384" width="24.125" style="11" customWidth="1"/>
  </cols>
  <sheetData>
    <row r="1" spans="1:3" s="1" customFormat="1" ht="15.75">
      <c r="A1" s="9"/>
      <c r="B1" s="257" t="s">
        <v>84</v>
      </c>
      <c r="C1" s="257"/>
    </row>
    <row r="2" spans="1:9" s="1" customFormat="1" ht="15.75">
      <c r="A2" s="9"/>
      <c r="B2" s="258" t="s">
        <v>0</v>
      </c>
      <c r="C2" s="258"/>
      <c r="H2" s="2"/>
      <c r="I2" s="3"/>
    </row>
    <row r="3" spans="1:9" s="1" customFormat="1" ht="15.75">
      <c r="A3" s="9"/>
      <c r="B3" s="259" t="s">
        <v>1</v>
      </c>
      <c r="C3" s="259"/>
      <c r="I3" s="4"/>
    </row>
    <row r="4" spans="1:9" s="1" customFormat="1" ht="15.75">
      <c r="A4" s="9"/>
      <c r="B4" s="259" t="s">
        <v>367</v>
      </c>
      <c r="C4" s="259"/>
      <c r="I4" s="5"/>
    </row>
    <row r="5" spans="1:3" s="1" customFormat="1" ht="15.75">
      <c r="A5" s="9"/>
      <c r="B5" s="257" t="s">
        <v>361</v>
      </c>
      <c r="C5" s="257"/>
    </row>
    <row r="6" spans="2:3" ht="15.75">
      <c r="B6" s="22" t="s">
        <v>100</v>
      </c>
      <c r="C6" s="12"/>
    </row>
    <row r="7" spans="2:3" ht="31.5">
      <c r="B7" s="23" t="s">
        <v>101</v>
      </c>
      <c r="C7" s="12"/>
    </row>
    <row r="8" ht="15.75">
      <c r="B8" s="22" t="s">
        <v>305</v>
      </c>
    </row>
    <row r="9" ht="8.25" customHeight="1" thickBot="1"/>
    <row r="10" spans="1:4" ht="36" customHeight="1">
      <c r="A10" s="24" t="s">
        <v>102</v>
      </c>
      <c r="B10" s="25" t="s">
        <v>103</v>
      </c>
      <c r="C10" s="145" t="s">
        <v>302</v>
      </c>
      <c r="D10" s="117" t="s">
        <v>303</v>
      </c>
    </row>
    <row r="11" spans="1:4" ht="9" customHeight="1" thickBot="1">
      <c r="A11" s="26"/>
      <c r="B11" s="27"/>
      <c r="C11" s="137"/>
      <c r="D11" s="16"/>
    </row>
    <row r="12" spans="1:4" ht="16.5" thickBot="1">
      <c r="A12" s="28">
        <v>1</v>
      </c>
      <c r="B12" s="15">
        <v>2</v>
      </c>
      <c r="C12" s="74">
        <v>3</v>
      </c>
      <c r="D12" s="29">
        <v>3</v>
      </c>
    </row>
    <row r="13" spans="1:4" ht="15.75">
      <c r="A13" s="30" t="s">
        <v>104</v>
      </c>
      <c r="B13" s="31" t="s">
        <v>105</v>
      </c>
      <c r="C13" s="138">
        <f>C14+C16+C18+C22+C23+C26+C28+C30+C32</f>
        <v>28335.7</v>
      </c>
      <c r="D13" s="19">
        <f>D14+D16+D18+D22+D23+D26+D28+D30+D32</f>
        <v>29259.7</v>
      </c>
    </row>
    <row r="14" spans="1:4" ht="15.75">
      <c r="A14" s="32" t="s">
        <v>106</v>
      </c>
      <c r="B14" s="131" t="s">
        <v>107</v>
      </c>
      <c r="C14" s="139">
        <f>C15</f>
        <v>9675.5</v>
      </c>
      <c r="D14" s="33">
        <f>D15</f>
        <v>10159.3</v>
      </c>
    </row>
    <row r="15" spans="1:4" ht="15.75">
      <c r="A15" s="32" t="s">
        <v>108</v>
      </c>
      <c r="B15" s="132" t="s">
        <v>109</v>
      </c>
      <c r="C15" s="140">
        <v>9675.5</v>
      </c>
      <c r="D15" s="34">
        <v>10159.3</v>
      </c>
    </row>
    <row r="16" spans="1:4" ht="28.5" customHeight="1">
      <c r="A16" s="35" t="s">
        <v>110</v>
      </c>
      <c r="B16" s="143" t="s">
        <v>111</v>
      </c>
      <c r="C16" s="140">
        <f>C17</f>
        <v>3258</v>
      </c>
      <c r="D16" s="34">
        <f>D17</f>
        <v>3453.5</v>
      </c>
    </row>
    <row r="17" spans="1:4" ht="31.5">
      <c r="A17" s="35" t="s">
        <v>112</v>
      </c>
      <c r="B17" s="144" t="s">
        <v>113</v>
      </c>
      <c r="C17" s="140">
        <v>3258</v>
      </c>
      <c r="D17" s="34">
        <v>3453.5</v>
      </c>
    </row>
    <row r="18" spans="1:4" ht="15.75">
      <c r="A18" s="32" t="s">
        <v>114</v>
      </c>
      <c r="B18" s="131" t="s">
        <v>115</v>
      </c>
      <c r="C18" s="139">
        <f>C19+C20+C21</f>
        <v>11637</v>
      </c>
      <c r="D18" s="33">
        <f>D19+D20+D21</f>
        <v>11880</v>
      </c>
    </row>
    <row r="19" spans="1:4" ht="15.75">
      <c r="A19" s="32" t="s">
        <v>116</v>
      </c>
      <c r="B19" s="132" t="s">
        <v>117</v>
      </c>
      <c r="C19" s="139">
        <v>637</v>
      </c>
      <c r="D19" s="33">
        <v>680</v>
      </c>
    </row>
    <row r="20" spans="1:4" ht="15.75">
      <c r="A20" s="32" t="s">
        <v>118</v>
      </c>
      <c r="B20" s="132" t="s">
        <v>119</v>
      </c>
      <c r="C20" s="139">
        <v>2300</v>
      </c>
      <c r="D20" s="33">
        <v>2400</v>
      </c>
    </row>
    <row r="21" spans="1:4" ht="15.75">
      <c r="A21" s="32" t="s">
        <v>120</v>
      </c>
      <c r="B21" s="132" t="s">
        <v>121</v>
      </c>
      <c r="C21" s="140">
        <v>8700</v>
      </c>
      <c r="D21" s="34">
        <v>8800</v>
      </c>
    </row>
    <row r="22" spans="1:4" ht="15.75">
      <c r="A22" s="32" t="s">
        <v>122</v>
      </c>
      <c r="B22" s="132" t="s">
        <v>123</v>
      </c>
      <c r="C22" s="140">
        <v>20.2</v>
      </c>
      <c r="D22" s="34">
        <v>21.9</v>
      </c>
    </row>
    <row r="23" spans="1:4" ht="45.75" customHeight="1">
      <c r="A23" s="32" t="s">
        <v>124</v>
      </c>
      <c r="B23" s="133" t="s">
        <v>125</v>
      </c>
      <c r="C23" s="139">
        <f>C24+C25</f>
        <v>1240</v>
      </c>
      <c r="D23" s="33">
        <f>D24+D25</f>
        <v>1240</v>
      </c>
    </row>
    <row r="24" spans="1:4" ht="99.75" customHeight="1">
      <c r="A24" s="32" t="s">
        <v>126</v>
      </c>
      <c r="B24" s="134" t="s">
        <v>127</v>
      </c>
      <c r="C24" s="139">
        <v>600</v>
      </c>
      <c r="D24" s="33">
        <v>600</v>
      </c>
    </row>
    <row r="25" spans="1:4" ht="97.5" customHeight="1">
      <c r="A25" s="32" t="s">
        <v>128</v>
      </c>
      <c r="B25" s="134" t="s">
        <v>129</v>
      </c>
      <c r="C25" s="140">
        <v>640</v>
      </c>
      <c r="D25" s="34">
        <v>640</v>
      </c>
    </row>
    <row r="26" spans="1:4" ht="35.25" customHeight="1">
      <c r="A26" s="32" t="s">
        <v>130</v>
      </c>
      <c r="B26" s="134" t="s">
        <v>131</v>
      </c>
      <c r="C26" s="140">
        <f>C27</f>
        <v>450</v>
      </c>
      <c r="D26" s="34">
        <f>D27</f>
        <v>450</v>
      </c>
    </row>
    <row r="27" spans="1:4" ht="15.75">
      <c r="A27" s="32" t="s">
        <v>132</v>
      </c>
      <c r="B27" s="134" t="s">
        <v>133</v>
      </c>
      <c r="C27" s="140">
        <v>450</v>
      </c>
      <c r="D27" s="34">
        <v>450</v>
      </c>
    </row>
    <row r="28" spans="1:4" ht="31.5">
      <c r="A28" s="32" t="s">
        <v>134</v>
      </c>
      <c r="B28" s="134" t="s">
        <v>135</v>
      </c>
      <c r="C28" s="140">
        <f>C29</f>
        <v>2000</v>
      </c>
      <c r="D28" s="34">
        <f>D29</f>
        <v>2000</v>
      </c>
    </row>
    <row r="29" spans="1:4" ht="64.5" customHeight="1">
      <c r="A29" s="32" t="s">
        <v>136</v>
      </c>
      <c r="B29" s="134" t="s">
        <v>137</v>
      </c>
      <c r="C29" s="140">
        <v>2000</v>
      </c>
      <c r="D29" s="34">
        <v>2000</v>
      </c>
    </row>
    <row r="30" spans="1:4" ht="15.75">
      <c r="A30" s="32" t="s">
        <v>138</v>
      </c>
      <c r="B30" s="134" t="s">
        <v>139</v>
      </c>
      <c r="C30" s="140">
        <f>C31</f>
        <v>25</v>
      </c>
      <c r="D30" s="34">
        <f>D31</f>
        <v>25</v>
      </c>
    </row>
    <row r="31" spans="1:4" ht="47.25">
      <c r="A31" s="32" t="s">
        <v>140</v>
      </c>
      <c r="B31" s="134" t="s">
        <v>141</v>
      </c>
      <c r="C31" s="140">
        <v>25</v>
      </c>
      <c r="D31" s="34">
        <v>25</v>
      </c>
    </row>
    <row r="32" spans="1:4" ht="31.5">
      <c r="A32" s="90" t="s">
        <v>346</v>
      </c>
      <c r="B32" s="120" t="s">
        <v>264</v>
      </c>
      <c r="C32" s="140">
        <v>30</v>
      </c>
      <c r="D32" s="34">
        <v>30</v>
      </c>
    </row>
    <row r="33" spans="1:4" ht="15.75">
      <c r="A33" s="36" t="s">
        <v>142</v>
      </c>
      <c r="B33" s="37" t="s">
        <v>143</v>
      </c>
      <c r="C33" s="141">
        <f>ПР_3_1!C12</f>
        <v>795.7</v>
      </c>
      <c r="D33" s="38">
        <f>ПР_3_1!D12</f>
        <v>803.5</v>
      </c>
    </row>
    <row r="34" spans="1:4" ht="16.5" thickBot="1">
      <c r="A34" s="39"/>
      <c r="B34" s="135" t="s">
        <v>144</v>
      </c>
      <c r="C34" s="142">
        <f>C13+C33</f>
        <v>29131.4</v>
      </c>
      <c r="D34" s="40">
        <f>D13+D33</f>
        <v>30063.2</v>
      </c>
    </row>
    <row r="38" ht="15.75">
      <c r="C38" s="41"/>
    </row>
  </sheetData>
  <sheetProtection/>
  <mergeCells count="5">
    <mergeCell ref="B1:C1"/>
    <mergeCell ref="B2:C2"/>
    <mergeCell ref="B3:C3"/>
    <mergeCell ref="B4:C4"/>
    <mergeCell ref="B5:C5"/>
  </mergeCells>
  <printOptions/>
  <pageMargins left="0.7" right="0.7" top="0.75" bottom="0.75" header="0.3" footer="0.3"/>
  <pageSetup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A1:C46"/>
  <sheetViews>
    <sheetView zoomScalePageLayoutView="0" workbookViewId="0" topLeftCell="A1">
      <selection activeCell="B5" sqref="B5:C5"/>
    </sheetView>
  </sheetViews>
  <sheetFormatPr defaultColWidth="9.00390625" defaultRowHeight="12.75"/>
  <cols>
    <col min="1" max="1" width="23.25390625" style="11" customWidth="1"/>
    <col min="2" max="2" width="77.375" style="11" customWidth="1"/>
    <col min="3" max="3" width="11.375" style="11" customWidth="1"/>
    <col min="4" max="16384" width="9.125" style="11" customWidth="1"/>
  </cols>
  <sheetData>
    <row r="1" spans="2:3" ht="15.75">
      <c r="B1" s="257" t="s">
        <v>84</v>
      </c>
      <c r="C1" s="257"/>
    </row>
    <row r="2" spans="2:3" ht="15.75">
      <c r="B2" s="258" t="s">
        <v>0</v>
      </c>
      <c r="C2" s="258"/>
    </row>
    <row r="3" spans="2:3" ht="15.75">
      <c r="B3" s="259" t="s">
        <v>1</v>
      </c>
      <c r="C3" s="259"/>
    </row>
    <row r="4" spans="2:3" ht="15.75">
      <c r="B4" s="259" t="s">
        <v>367</v>
      </c>
      <c r="C4" s="259"/>
    </row>
    <row r="5" spans="2:3" ht="15.75">
      <c r="B5" s="257" t="s">
        <v>145</v>
      </c>
      <c r="C5" s="257"/>
    </row>
    <row r="6" ht="15.75">
      <c r="B6" s="42" t="s">
        <v>146</v>
      </c>
    </row>
    <row r="7" ht="15.75">
      <c r="B7" s="42" t="s">
        <v>248</v>
      </c>
    </row>
    <row r="8" ht="16.5" thickBot="1"/>
    <row r="9" spans="1:3" ht="31.5">
      <c r="A9" s="13" t="s">
        <v>102</v>
      </c>
      <c r="B9" s="14" t="s">
        <v>103</v>
      </c>
      <c r="C9" s="43" t="s">
        <v>147</v>
      </c>
    </row>
    <row r="10" spans="1:3" ht="16.5" thickBot="1">
      <c r="A10" s="26"/>
      <c r="B10" s="44"/>
      <c r="C10" s="16"/>
    </row>
    <row r="11" spans="1:3" ht="15.75">
      <c r="A11" s="45">
        <v>1</v>
      </c>
      <c r="B11" s="46">
        <v>2</v>
      </c>
      <c r="C11" s="47">
        <v>3</v>
      </c>
    </row>
    <row r="12" spans="1:3" ht="15.75">
      <c r="A12" s="20" t="s">
        <v>142</v>
      </c>
      <c r="B12" s="66" t="s">
        <v>148</v>
      </c>
      <c r="C12" s="21">
        <f>C13+C26</f>
        <v>788.9000000000001</v>
      </c>
    </row>
    <row r="13" spans="1:3" ht="31.5">
      <c r="A13" s="20" t="s">
        <v>149</v>
      </c>
      <c r="B13" s="66" t="s">
        <v>150</v>
      </c>
      <c r="C13" s="21">
        <f>C14+C16+C19+C22+C24</f>
        <v>768.9000000000001</v>
      </c>
    </row>
    <row r="14" spans="1:3" ht="31.5">
      <c r="A14" s="20" t="s">
        <v>151</v>
      </c>
      <c r="B14" s="66" t="s">
        <v>152</v>
      </c>
      <c r="C14" s="21">
        <f>C15</f>
        <v>55.5</v>
      </c>
    </row>
    <row r="15" spans="1:3" ht="31.5">
      <c r="A15" s="18" t="s">
        <v>153</v>
      </c>
      <c r="B15" s="67" t="s">
        <v>320</v>
      </c>
      <c r="C15" s="48">
        <v>55.5</v>
      </c>
    </row>
    <row r="16" spans="1:3" ht="31.5" hidden="1">
      <c r="A16" s="20" t="s">
        <v>155</v>
      </c>
      <c r="B16" s="66" t="s">
        <v>156</v>
      </c>
      <c r="C16" s="21">
        <f>C17+C18</f>
        <v>0</v>
      </c>
    </row>
    <row r="17" spans="1:3" ht="66.75" customHeight="1" hidden="1">
      <c r="A17" s="18" t="s">
        <v>175</v>
      </c>
      <c r="B17" s="68" t="s">
        <v>176</v>
      </c>
      <c r="C17" s="48"/>
    </row>
    <row r="18" spans="1:3" ht="15.75" hidden="1">
      <c r="A18" s="18" t="s">
        <v>157</v>
      </c>
      <c r="B18" s="69" t="s">
        <v>158</v>
      </c>
      <c r="C18" s="48"/>
    </row>
    <row r="19" spans="1:3" ht="31.5">
      <c r="A19" s="20" t="s">
        <v>159</v>
      </c>
      <c r="B19" s="66" t="s">
        <v>160</v>
      </c>
      <c r="C19" s="21">
        <f>C20+C21</f>
        <v>713.4000000000001</v>
      </c>
    </row>
    <row r="20" spans="1:3" ht="31.5">
      <c r="A20" s="18" t="s">
        <v>161</v>
      </c>
      <c r="B20" s="67" t="s">
        <v>162</v>
      </c>
      <c r="C20" s="48">
        <v>200.3</v>
      </c>
    </row>
    <row r="21" spans="1:3" ht="31.5">
      <c r="A21" s="49" t="s">
        <v>163</v>
      </c>
      <c r="B21" s="70" t="s">
        <v>164</v>
      </c>
      <c r="C21" s="50">
        <v>513.1</v>
      </c>
    </row>
    <row r="22" spans="1:3" ht="15.75" hidden="1">
      <c r="A22" s="51" t="s">
        <v>165</v>
      </c>
      <c r="B22" s="71" t="s">
        <v>34</v>
      </c>
      <c r="C22" s="52">
        <f>C23</f>
        <v>0</v>
      </c>
    </row>
    <row r="23" spans="1:3" ht="47.25" hidden="1">
      <c r="A23" s="53" t="s">
        <v>166</v>
      </c>
      <c r="B23" s="68" t="s">
        <v>167</v>
      </c>
      <c r="C23" s="50"/>
    </row>
    <row r="24" spans="1:3" s="42" customFormat="1" ht="15.75" hidden="1">
      <c r="A24" s="54" t="s">
        <v>168</v>
      </c>
      <c r="B24" s="72" t="s">
        <v>34</v>
      </c>
      <c r="C24" s="52">
        <f>C25</f>
        <v>0</v>
      </c>
    </row>
    <row r="25" spans="1:3" ht="47.25" hidden="1">
      <c r="A25" s="49" t="s">
        <v>166</v>
      </c>
      <c r="B25" s="73" t="s">
        <v>169</v>
      </c>
      <c r="C25" s="50"/>
    </row>
    <row r="26" spans="1:3" ht="15.75">
      <c r="A26" s="51" t="s">
        <v>170</v>
      </c>
      <c r="B26" s="66" t="s">
        <v>171</v>
      </c>
      <c r="C26" s="21">
        <f>C27</f>
        <v>20</v>
      </c>
    </row>
    <row r="27" spans="1:3" ht="15.75">
      <c r="A27" s="53" t="s">
        <v>172</v>
      </c>
      <c r="B27" s="67" t="s">
        <v>173</v>
      </c>
      <c r="C27" s="48">
        <f>20</f>
        <v>20</v>
      </c>
    </row>
    <row r="29" spans="1:3" ht="15.75">
      <c r="A29" s="17"/>
      <c r="B29" s="17"/>
      <c r="C29" s="17"/>
    </row>
    <row r="30" spans="1:3" ht="15.75">
      <c r="A30" s="17"/>
      <c r="B30" s="17"/>
      <c r="C30" s="55"/>
    </row>
    <row r="31" spans="1:3" ht="15.75">
      <c r="A31" s="56"/>
      <c r="B31" s="17"/>
      <c r="C31" s="55"/>
    </row>
    <row r="32" spans="1:3" ht="15.75">
      <c r="A32" s="17"/>
      <c r="B32" s="17"/>
      <c r="C32" s="55"/>
    </row>
    <row r="33" spans="1:3" ht="15.75">
      <c r="A33" s="17"/>
      <c r="B33" s="17"/>
      <c r="C33" s="55"/>
    </row>
    <row r="34" spans="1:3" ht="15.75">
      <c r="A34" s="17"/>
      <c r="B34" s="57"/>
      <c r="C34" s="17"/>
    </row>
    <row r="35" spans="1:3" ht="15.75">
      <c r="A35" s="58"/>
      <c r="B35" s="59"/>
      <c r="C35" s="60"/>
    </row>
    <row r="36" spans="1:3" ht="15.75">
      <c r="A36" s="58"/>
      <c r="B36" s="59"/>
      <c r="C36" s="60"/>
    </row>
    <row r="37" spans="1:3" ht="15.75">
      <c r="A37" s="58"/>
      <c r="B37" s="59"/>
      <c r="C37" s="60"/>
    </row>
    <row r="38" spans="1:3" ht="15.75">
      <c r="A38" s="61"/>
      <c r="B38" s="57"/>
      <c r="C38" s="62"/>
    </row>
    <row r="39" spans="1:3" ht="15.75">
      <c r="A39" s="58"/>
      <c r="B39" s="59"/>
      <c r="C39" s="60"/>
    </row>
    <row r="40" spans="1:3" ht="15.75">
      <c r="A40" s="61"/>
      <c r="B40" s="57"/>
      <c r="C40" s="62"/>
    </row>
    <row r="41" spans="1:3" ht="15.75">
      <c r="A41" s="58"/>
      <c r="B41" s="59"/>
      <c r="C41" s="60"/>
    </row>
    <row r="42" spans="1:3" ht="15.75">
      <c r="A42" s="63"/>
      <c r="B42" s="64"/>
      <c r="C42" s="65"/>
    </row>
    <row r="43" spans="1:3" ht="15.75">
      <c r="A43" s="63"/>
      <c r="B43" s="64"/>
      <c r="C43" s="65"/>
    </row>
    <row r="44" spans="1:3" ht="15.75">
      <c r="A44" s="58"/>
      <c r="B44" s="59"/>
      <c r="C44" s="60"/>
    </row>
    <row r="45" spans="1:3" ht="15.75">
      <c r="A45" s="61"/>
      <c r="B45" s="57"/>
      <c r="C45" s="62"/>
    </row>
    <row r="46" spans="1:3" ht="15.75">
      <c r="A46" s="17"/>
      <c r="B46" s="17"/>
      <c r="C46" s="17"/>
    </row>
  </sheetData>
  <sheetProtection/>
  <mergeCells count="5">
    <mergeCell ref="B5:C5"/>
    <mergeCell ref="B1:C1"/>
    <mergeCell ref="B2:C2"/>
    <mergeCell ref="B3:C3"/>
    <mergeCell ref="B4:C4"/>
  </mergeCells>
  <printOptions/>
  <pageMargins left="0.7" right="0.7" top="0.75" bottom="0.75" header="0.3" footer="0.3"/>
  <pageSetup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dimension ref="A1:D46"/>
  <sheetViews>
    <sheetView zoomScalePageLayoutView="0" workbookViewId="0" topLeftCell="A1">
      <selection activeCell="B5" sqref="B5:C5"/>
    </sheetView>
  </sheetViews>
  <sheetFormatPr defaultColWidth="9.00390625" defaultRowHeight="12.75"/>
  <cols>
    <col min="1" max="1" width="23.25390625" style="11" customWidth="1"/>
    <col min="2" max="2" width="71.25390625" style="11" customWidth="1"/>
    <col min="3" max="3" width="12.25390625" style="11" customWidth="1"/>
    <col min="4" max="4" width="11.875" style="11" customWidth="1"/>
    <col min="5" max="16384" width="9.125" style="11" customWidth="1"/>
  </cols>
  <sheetData>
    <row r="1" spans="2:3" ht="15.75">
      <c r="B1" s="257" t="s">
        <v>84</v>
      </c>
      <c r="C1" s="257"/>
    </row>
    <row r="2" spans="2:3" ht="15.75">
      <c r="B2" s="258" t="s">
        <v>0</v>
      </c>
      <c r="C2" s="258"/>
    </row>
    <row r="3" spans="2:3" ht="15.75">
      <c r="B3" s="259" t="s">
        <v>1</v>
      </c>
      <c r="C3" s="259"/>
    </row>
    <row r="4" spans="2:3" ht="15.75">
      <c r="B4" s="259" t="s">
        <v>367</v>
      </c>
      <c r="C4" s="259"/>
    </row>
    <row r="5" spans="2:3" ht="15.75">
      <c r="B5" s="257" t="s">
        <v>362</v>
      </c>
      <c r="C5" s="257"/>
    </row>
    <row r="6" ht="15.75">
      <c r="B6" s="116" t="s">
        <v>146</v>
      </c>
    </row>
    <row r="7" ht="15.75">
      <c r="B7" s="116" t="s">
        <v>304</v>
      </c>
    </row>
    <row r="8" ht="16.5" thickBot="1"/>
    <row r="9" spans="1:4" ht="47.25">
      <c r="A9" s="13" t="s">
        <v>102</v>
      </c>
      <c r="B9" s="14" t="s">
        <v>103</v>
      </c>
      <c r="C9" s="10" t="s">
        <v>302</v>
      </c>
      <c r="D9" s="10" t="s">
        <v>303</v>
      </c>
    </row>
    <row r="10" spans="1:4" ht="16.5" thickBot="1">
      <c r="A10" s="26"/>
      <c r="B10" s="44"/>
      <c r="C10" s="16"/>
      <c r="D10" s="16"/>
    </row>
    <row r="11" spans="1:4" ht="15.75">
      <c r="A11" s="45">
        <v>1</v>
      </c>
      <c r="B11" s="46">
        <v>2</v>
      </c>
      <c r="C11" s="47">
        <v>3</v>
      </c>
      <c r="D11" s="47">
        <v>3</v>
      </c>
    </row>
    <row r="12" spans="1:4" ht="15.75">
      <c r="A12" s="20" t="s">
        <v>142</v>
      </c>
      <c r="B12" s="66" t="s">
        <v>148</v>
      </c>
      <c r="C12" s="21">
        <f>C13+C26</f>
        <v>795.7</v>
      </c>
      <c r="D12" s="21">
        <f>D13+D26</f>
        <v>803.5</v>
      </c>
    </row>
    <row r="13" spans="1:4" ht="31.5">
      <c r="A13" s="20" t="s">
        <v>149</v>
      </c>
      <c r="B13" s="66" t="s">
        <v>150</v>
      </c>
      <c r="C13" s="21">
        <f>C14+C16+C19+C22+C24</f>
        <v>773.7</v>
      </c>
      <c r="D13" s="21">
        <f>D14+D16+D19+D22+D24</f>
        <v>778.5</v>
      </c>
    </row>
    <row r="14" spans="1:4" ht="31.5">
      <c r="A14" s="20" t="s">
        <v>151</v>
      </c>
      <c r="B14" s="66" t="s">
        <v>152</v>
      </c>
      <c r="C14" s="21">
        <f>C15</f>
        <v>55.5</v>
      </c>
      <c r="D14" s="21">
        <f>D15</f>
        <v>55.5</v>
      </c>
    </row>
    <row r="15" spans="1:4" ht="31.5">
      <c r="A15" s="18" t="s">
        <v>153</v>
      </c>
      <c r="B15" s="67" t="s">
        <v>154</v>
      </c>
      <c r="C15" s="48">
        <v>55.5</v>
      </c>
      <c r="D15" s="48">
        <v>55.5</v>
      </c>
    </row>
    <row r="16" spans="1:4" ht="31.5" hidden="1">
      <c r="A16" s="20" t="s">
        <v>155</v>
      </c>
      <c r="B16" s="66" t="s">
        <v>156</v>
      </c>
      <c r="C16" s="21">
        <f>C17+C18</f>
        <v>0</v>
      </c>
      <c r="D16" s="21">
        <f>D17+D18</f>
        <v>0</v>
      </c>
    </row>
    <row r="17" spans="1:4" ht="66.75" customHeight="1" hidden="1">
      <c r="A17" s="18" t="s">
        <v>175</v>
      </c>
      <c r="B17" s="68" t="s">
        <v>176</v>
      </c>
      <c r="C17" s="48"/>
      <c r="D17" s="48"/>
    </row>
    <row r="18" spans="1:4" ht="15.75" hidden="1">
      <c r="A18" s="18" t="s">
        <v>157</v>
      </c>
      <c r="B18" s="69" t="s">
        <v>158</v>
      </c>
      <c r="C18" s="48"/>
      <c r="D18" s="48"/>
    </row>
    <row r="19" spans="1:4" ht="31.5">
      <c r="A19" s="20" t="s">
        <v>159</v>
      </c>
      <c r="B19" s="66" t="s">
        <v>160</v>
      </c>
      <c r="C19" s="21">
        <f>C20+C21</f>
        <v>718.2</v>
      </c>
      <c r="D19" s="21">
        <f>D20+D21</f>
        <v>723</v>
      </c>
    </row>
    <row r="20" spans="1:4" ht="47.25">
      <c r="A20" s="18" t="s">
        <v>161</v>
      </c>
      <c r="B20" s="67" t="s">
        <v>162</v>
      </c>
      <c r="C20" s="48">
        <v>200.3</v>
      </c>
      <c r="D20" s="48">
        <v>200.3</v>
      </c>
    </row>
    <row r="21" spans="1:4" ht="31.5">
      <c r="A21" s="49" t="s">
        <v>163</v>
      </c>
      <c r="B21" s="70" t="s">
        <v>164</v>
      </c>
      <c r="C21" s="50">
        <v>517.9</v>
      </c>
      <c r="D21" s="50">
        <v>522.7</v>
      </c>
    </row>
    <row r="22" spans="1:4" ht="15.75" hidden="1">
      <c r="A22" s="51" t="s">
        <v>165</v>
      </c>
      <c r="B22" s="71" t="s">
        <v>34</v>
      </c>
      <c r="C22" s="52">
        <f>C23</f>
        <v>0</v>
      </c>
      <c r="D22" s="52">
        <f>D23</f>
        <v>0</v>
      </c>
    </row>
    <row r="23" spans="1:4" ht="47.25" hidden="1">
      <c r="A23" s="53" t="s">
        <v>166</v>
      </c>
      <c r="B23" s="68" t="s">
        <v>167</v>
      </c>
      <c r="C23" s="50"/>
      <c r="D23" s="50"/>
    </row>
    <row r="24" spans="1:4" s="42" customFormat="1" ht="15.75" hidden="1">
      <c r="A24" s="54" t="s">
        <v>168</v>
      </c>
      <c r="B24" s="72" t="s">
        <v>34</v>
      </c>
      <c r="C24" s="52">
        <f>C25</f>
        <v>0</v>
      </c>
      <c r="D24" s="52">
        <f>D25</f>
        <v>0</v>
      </c>
    </row>
    <row r="25" spans="1:4" ht="47.25" hidden="1">
      <c r="A25" s="49" t="s">
        <v>166</v>
      </c>
      <c r="B25" s="73" t="s">
        <v>169</v>
      </c>
      <c r="C25" s="50"/>
      <c r="D25" s="50"/>
    </row>
    <row r="26" spans="1:4" ht="15.75">
      <c r="A26" s="51" t="s">
        <v>170</v>
      </c>
      <c r="B26" s="66" t="s">
        <v>171</v>
      </c>
      <c r="C26" s="21">
        <f>C27</f>
        <v>22</v>
      </c>
      <c r="D26" s="21">
        <f>D27</f>
        <v>25</v>
      </c>
    </row>
    <row r="27" spans="1:4" ht="15.75">
      <c r="A27" s="53" t="s">
        <v>172</v>
      </c>
      <c r="B27" s="67" t="s">
        <v>173</v>
      </c>
      <c r="C27" s="48">
        <v>22</v>
      </c>
      <c r="D27" s="48">
        <v>25</v>
      </c>
    </row>
    <row r="29" spans="1:3" ht="15.75">
      <c r="A29" s="17"/>
      <c r="B29" s="17"/>
      <c r="C29" s="17"/>
    </row>
    <row r="30" spans="1:3" ht="15.75">
      <c r="A30" s="17"/>
      <c r="B30" s="17"/>
      <c r="C30" s="55"/>
    </row>
    <row r="31" spans="1:3" ht="15.75">
      <c r="A31" s="56"/>
      <c r="B31" s="17"/>
      <c r="C31" s="55"/>
    </row>
    <row r="32" spans="1:3" ht="15.75">
      <c r="A32" s="17"/>
      <c r="B32" s="17"/>
      <c r="C32" s="55"/>
    </row>
    <row r="33" spans="1:3" ht="15.75">
      <c r="A33" s="17"/>
      <c r="B33" s="17"/>
      <c r="C33" s="55"/>
    </row>
    <row r="34" spans="1:3" ht="15.75">
      <c r="A34" s="17"/>
      <c r="B34" s="57"/>
      <c r="C34" s="17"/>
    </row>
    <row r="35" spans="1:3" ht="15.75">
      <c r="A35" s="58"/>
      <c r="B35" s="59"/>
      <c r="C35" s="60"/>
    </row>
    <row r="36" spans="1:3" ht="15.75">
      <c r="A36" s="58"/>
      <c r="B36" s="59"/>
      <c r="C36" s="60"/>
    </row>
    <row r="37" spans="1:3" ht="15.75">
      <c r="A37" s="58"/>
      <c r="B37" s="59"/>
      <c r="C37" s="60"/>
    </row>
    <row r="38" spans="1:3" ht="15.75">
      <c r="A38" s="61"/>
      <c r="B38" s="57"/>
      <c r="C38" s="62"/>
    </row>
    <row r="39" spans="1:3" ht="15.75">
      <c r="A39" s="58"/>
      <c r="B39" s="59"/>
      <c r="C39" s="60"/>
    </row>
    <row r="40" spans="1:3" ht="15.75">
      <c r="A40" s="61"/>
      <c r="B40" s="57"/>
      <c r="C40" s="62"/>
    </row>
    <row r="41" spans="1:3" ht="15.75">
      <c r="A41" s="58"/>
      <c r="B41" s="59"/>
      <c r="C41" s="60"/>
    </row>
    <row r="42" spans="1:3" ht="15.75">
      <c r="A42" s="63"/>
      <c r="B42" s="64"/>
      <c r="C42" s="65"/>
    </row>
    <row r="43" spans="1:3" ht="15.75">
      <c r="A43" s="63"/>
      <c r="B43" s="64"/>
      <c r="C43" s="65"/>
    </row>
    <row r="44" spans="1:3" ht="15.75">
      <c r="A44" s="58"/>
      <c r="B44" s="59"/>
      <c r="C44" s="60"/>
    </row>
    <row r="45" spans="1:3" ht="15.75">
      <c r="A45" s="61"/>
      <c r="B45" s="57"/>
      <c r="C45" s="62"/>
    </row>
    <row r="46" spans="1:3" ht="15.75">
      <c r="A46" s="17"/>
      <c r="B46" s="17"/>
      <c r="C46" s="17"/>
    </row>
  </sheetData>
  <sheetProtection/>
  <mergeCells count="5">
    <mergeCell ref="B1:C1"/>
    <mergeCell ref="B2:C2"/>
    <mergeCell ref="B3:C3"/>
    <mergeCell ref="B4:C4"/>
    <mergeCell ref="B5:C5"/>
  </mergeCells>
  <printOptions/>
  <pageMargins left="0.7" right="0.7" top="0.75" bottom="0.75" header="0.3" footer="0.3"/>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B25"/>
  <sheetViews>
    <sheetView zoomScalePageLayoutView="0" workbookViewId="0" topLeftCell="A1">
      <selection activeCell="B5" sqref="B5"/>
    </sheetView>
  </sheetViews>
  <sheetFormatPr defaultColWidth="9.00390625" defaultRowHeight="12.75"/>
  <cols>
    <col min="1" max="1" width="55.125" style="11" customWidth="1"/>
    <col min="2" max="2" width="54.25390625" style="11" customWidth="1"/>
    <col min="3" max="3" width="15.75390625" style="11" customWidth="1"/>
    <col min="4" max="16384" width="9.125" style="11" customWidth="1"/>
  </cols>
  <sheetData>
    <row r="1" ht="15.75">
      <c r="B1" s="149" t="s">
        <v>84</v>
      </c>
    </row>
    <row r="2" ht="15.75">
      <c r="B2" s="150" t="s">
        <v>0</v>
      </c>
    </row>
    <row r="3" ht="15.75">
      <c r="B3" s="151" t="s">
        <v>1</v>
      </c>
    </row>
    <row r="4" ht="15.75">
      <c r="B4" s="151" t="s">
        <v>366</v>
      </c>
    </row>
    <row r="5" ht="15.75">
      <c r="B5" s="149" t="s">
        <v>265</v>
      </c>
    </row>
    <row r="6" spans="1:2" ht="15.75">
      <c r="A6" s="266" t="s">
        <v>266</v>
      </c>
      <c r="B6" s="266"/>
    </row>
    <row r="7" spans="1:2" ht="15.75">
      <c r="A7" s="266" t="s">
        <v>267</v>
      </c>
      <c r="B7" s="266"/>
    </row>
    <row r="8" spans="1:2" ht="15.75">
      <c r="A8" s="266" t="s">
        <v>268</v>
      </c>
      <c r="B8" s="266"/>
    </row>
    <row r="9" spans="1:2" ht="15.75">
      <c r="A9" s="266" t="s">
        <v>344</v>
      </c>
      <c r="B9" s="266"/>
    </row>
    <row r="10" ht="16.5" thickBot="1"/>
    <row r="11" spans="1:2" ht="15.75" customHeight="1">
      <c r="A11" s="13"/>
      <c r="B11" s="263" t="s">
        <v>317</v>
      </c>
    </row>
    <row r="12" spans="1:2" ht="15.75">
      <c r="A12" s="74" t="s">
        <v>269</v>
      </c>
      <c r="B12" s="264"/>
    </row>
    <row r="13" spans="1:2" ht="16.5" thickBot="1">
      <c r="A13" s="75"/>
      <c r="B13" s="265"/>
    </row>
    <row r="14" spans="1:2" ht="16.5" thickBot="1">
      <c r="A14" s="75"/>
      <c r="B14" s="123">
        <v>2015</v>
      </c>
    </row>
    <row r="15" spans="1:2" ht="15.75">
      <c r="A15" s="146">
        <v>1</v>
      </c>
      <c r="B15" s="147">
        <v>2</v>
      </c>
    </row>
    <row r="16" spans="1:2" ht="20.25" customHeight="1">
      <c r="A16" s="122" t="s">
        <v>270</v>
      </c>
      <c r="B16" s="153"/>
    </row>
    <row r="17" spans="1:2" ht="51" customHeight="1">
      <c r="A17" s="118" t="s">
        <v>271</v>
      </c>
      <c r="B17" s="113">
        <v>100</v>
      </c>
    </row>
    <row r="18" spans="1:2" ht="33" customHeight="1">
      <c r="A18" s="119" t="s">
        <v>272</v>
      </c>
      <c r="B18" s="89"/>
    </row>
    <row r="19" spans="1:2" ht="54.75" customHeight="1">
      <c r="A19" s="118" t="s">
        <v>273</v>
      </c>
      <c r="B19" s="113">
        <v>100</v>
      </c>
    </row>
    <row r="20" spans="1:2" ht="38.25" customHeight="1">
      <c r="A20" s="119" t="s">
        <v>274</v>
      </c>
      <c r="B20" s="89"/>
    </row>
    <row r="21" spans="1:2" ht="36.75" customHeight="1">
      <c r="A21" s="118" t="s">
        <v>264</v>
      </c>
      <c r="B21" s="113">
        <v>100</v>
      </c>
    </row>
    <row r="22" spans="1:2" ht="39" customHeight="1" thickBot="1">
      <c r="A22" s="121" t="s">
        <v>275</v>
      </c>
      <c r="B22" s="114">
        <v>100</v>
      </c>
    </row>
    <row r="25" spans="1:2" ht="15.75">
      <c r="A25" s="17"/>
      <c r="B25" s="17"/>
    </row>
  </sheetData>
  <sheetProtection/>
  <mergeCells count="5">
    <mergeCell ref="B11:B13"/>
    <mergeCell ref="A7:B7"/>
    <mergeCell ref="A8:B8"/>
    <mergeCell ref="A9:B9"/>
    <mergeCell ref="A6:B6"/>
  </mergeCells>
  <printOptions/>
  <pageMargins left="0.7" right="0.7" top="0.75" bottom="0.75" header="0.3" footer="0.3"/>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D43"/>
  <sheetViews>
    <sheetView zoomScalePageLayoutView="0" workbookViewId="0" topLeftCell="A1">
      <selection activeCell="C5" sqref="C5:D5"/>
    </sheetView>
  </sheetViews>
  <sheetFormatPr defaultColWidth="9.00390625" defaultRowHeight="12.75"/>
  <cols>
    <col min="1" max="1" width="9.25390625" style="11" customWidth="1"/>
    <col min="2" max="2" width="25.375" style="11" customWidth="1"/>
    <col min="3" max="3" width="55.375" style="11" customWidth="1"/>
    <col min="4" max="4" width="1.00390625" style="11" customWidth="1"/>
    <col min="5" max="16384" width="9.125" style="11" customWidth="1"/>
  </cols>
  <sheetData>
    <row r="1" spans="3:4" ht="15.75">
      <c r="C1" s="257" t="s">
        <v>84</v>
      </c>
      <c r="D1" s="257"/>
    </row>
    <row r="2" spans="3:4" ht="15.75">
      <c r="C2" s="258" t="s">
        <v>0</v>
      </c>
      <c r="D2" s="258"/>
    </row>
    <row r="3" spans="3:4" ht="15.75">
      <c r="C3" s="259" t="s">
        <v>1</v>
      </c>
      <c r="D3" s="259"/>
    </row>
    <row r="4" spans="3:4" ht="15.75">
      <c r="C4" s="259" t="s">
        <v>367</v>
      </c>
      <c r="D4" s="259"/>
    </row>
    <row r="5" spans="3:4" ht="15.75">
      <c r="C5" s="257" t="s">
        <v>192</v>
      </c>
      <c r="D5" s="257"/>
    </row>
    <row r="6" spans="2:3" ht="15.75">
      <c r="B6" s="22" t="s">
        <v>193</v>
      </c>
      <c r="C6" s="79"/>
    </row>
    <row r="7" spans="1:3" ht="15.75">
      <c r="A7" s="42" t="s">
        <v>307</v>
      </c>
      <c r="B7" s="80"/>
      <c r="C7" s="81"/>
    </row>
    <row r="8" spans="1:3" ht="15.75">
      <c r="A8" s="82" t="s">
        <v>194</v>
      </c>
      <c r="B8" s="80"/>
      <c r="C8" s="81"/>
    </row>
    <row r="9" spans="1:3" ht="15.75">
      <c r="A9" s="82"/>
      <c r="B9" s="22"/>
      <c r="C9" s="81"/>
    </row>
    <row r="10" spans="2:3" ht="16.5" thickBot="1">
      <c r="B10" s="80"/>
      <c r="C10" s="81"/>
    </row>
    <row r="11" spans="1:3" ht="64.5" customHeight="1">
      <c r="A11" s="83">
        <v>915</v>
      </c>
      <c r="B11" s="84"/>
      <c r="C11" s="85" t="s">
        <v>195</v>
      </c>
    </row>
    <row r="12" spans="1:3" ht="78" customHeight="1">
      <c r="A12" s="88"/>
      <c r="B12" s="86" t="s">
        <v>196</v>
      </c>
      <c r="C12" s="87" t="s">
        <v>197</v>
      </c>
    </row>
    <row r="13" spans="1:3" ht="65.25" customHeight="1">
      <c r="A13" s="88"/>
      <c r="B13" s="86" t="s">
        <v>198</v>
      </c>
      <c r="C13" s="89" t="s">
        <v>199</v>
      </c>
    </row>
    <row r="14" spans="1:3" ht="94.5">
      <c r="A14" s="90"/>
      <c r="B14" s="86" t="s">
        <v>200</v>
      </c>
      <c r="C14" s="89" t="s">
        <v>201</v>
      </c>
    </row>
    <row r="15" spans="1:3" ht="31.5">
      <c r="A15" s="90"/>
      <c r="B15" s="86" t="s">
        <v>202</v>
      </c>
      <c r="C15" s="89" t="s">
        <v>203</v>
      </c>
    </row>
    <row r="16" spans="1:3" ht="31.5">
      <c r="A16" s="90"/>
      <c r="B16" s="86" t="s">
        <v>204</v>
      </c>
      <c r="C16" s="89" t="s">
        <v>205</v>
      </c>
    </row>
    <row r="17" spans="1:3" ht="31.5">
      <c r="A17" s="90"/>
      <c r="B17" s="86" t="s">
        <v>206</v>
      </c>
      <c r="C17" s="89" t="s">
        <v>207</v>
      </c>
    </row>
    <row r="18" spans="1:3" ht="94.5">
      <c r="A18" s="90"/>
      <c r="B18" s="86" t="s">
        <v>227</v>
      </c>
      <c r="C18" s="68" t="s">
        <v>228</v>
      </c>
    </row>
    <row r="19" spans="1:3" ht="90">
      <c r="A19" s="90"/>
      <c r="B19" s="86" t="s">
        <v>229</v>
      </c>
      <c r="C19" s="99" t="s">
        <v>230</v>
      </c>
    </row>
    <row r="20" spans="1:3" ht="50.25" customHeight="1">
      <c r="A20" s="90"/>
      <c r="B20" s="91" t="s">
        <v>208</v>
      </c>
      <c r="C20" s="92" t="s">
        <v>209</v>
      </c>
    </row>
    <row r="21" spans="1:3" ht="60" customHeight="1">
      <c r="A21" s="90"/>
      <c r="B21" s="86" t="s">
        <v>231</v>
      </c>
      <c r="C21" s="99" t="s">
        <v>232</v>
      </c>
    </row>
    <row r="22" spans="1:3" ht="47.25">
      <c r="A22" s="90"/>
      <c r="B22" s="86" t="s">
        <v>210</v>
      </c>
      <c r="C22" s="89" t="s">
        <v>211</v>
      </c>
    </row>
    <row r="23" spans="1:3" ht="31.5">
      <c r="A23" s="90"/>
      <c r="B23" s="86" t="s">
        <v>212</v>
      </c>
      <c r="C23" s="89" t="s">
        <v>213</v>
      </c>
    </row>
    <row r="24" spans="1:3" ht="15.75">
      <c r="A24" s="90"/>
      <c r="B24" s="86" t="s">
        <v>289</v>
      </c>
      <c r="C24" s="89" t="s">
        <v>214</v>
      </c>
    </row>
    <row r="25" spans="1:3" ht="32.25" thickBot="1">
      <c r="A25" s="90"/>
      <c r="B25" s="86" t="s">
        <v>153</v>
      </c>
      <c r="C25" s="89" t="s">
        <v>215</v>
      </c>
    </row>
    <row r="26" spans="1:3" ht="32.25" thickBot="1">
      <c r="A26" s="90"/>
      <c r="B26" s="80" t="s">
        <v>322</v>
      </c>
      <c r="C26" s="148" t="s">
        <v>323</v>
      </c>
    </row>
    <row r="27" spans="1:3" ht="47.25">
      <c r="A27" s="90"/>
      <c r="B27" s="86" t="s">
        <v>216</v>
      </c>
      <c r="C27" s="89" t="s">
        <v>345</v>
      </c>
    </row>
    <row r="28" spans="1:3" ht="112.5" customHeight="1">
      <c r="A28" s="90"/>
      <c r="B28" s="86" t="s">
        <v>233</v>
      </c>
      <c r="C28" s="89" t="s">
        <v>176</v>
      </c>
    </row>
    <row r="29" spans="1:3" ht="15.75">
      <c r="A29" s="90"/>
      <c r="B29" s="86" t="s">
        <v>217</v>
      </c>
      <c r="C29" s="93" t="s">
        <v>158</v>
      </c>
    </row>
    <row r="30" spans="1:3" ht="47.25">
      <c r="A30" s="90"/>
      <c r="B30" s="86" t="s">
        <v>161</v>
      </c>
      <c r="C30" s="89" t="s">
        <v>218</v>
      </c>
    </row>
    <row r="31" spans="1:3" ht="47.25">
      <c r="A31" s="90"/>
      <c r="B31" s="86" t="s">
        <v>163</v>
      </c>
      <c r="C31" s="89" t="s">
        <v>219</v>
      </c>
    </row>
    <row r="32" spans="1:3" ht="63">
      <c r="A32" s="90"/>
      <c r="B32" s="86" t="s">
        <v>220</v>
      </c>
      <c r="C32" s="100" t="s">
        <v>169</v>
      </c>
    </row>
    <row r="33" spans="1:3" ht="31.5">
      <c r="A33" s="90"/>
      <c r="B33" s="86" t="s">
        <v>221</v>
      </c>
      <c r="C33" s="89" t="s">
        <v>222</v>
      </c>
    </row>
    <row r="34" spans="1:3" ht="31.5">
      <c r="A34" s="90"/>
      <c r="B34" s="86" t="s">
        <v>234</v>
      </c>
      <c r="C34" s="89" t="s">
        <v>173</v>
      </c>
    </row>
    <row r="35" spans="1:3" ht="94.5">
      <c r="A35" s="90"/>
      <c r="B35" s="86" t="s">
        <v>223</v>
      </c>
      <c r="C35" s="94" t="s">
        <v>224</v>
      </c>
    </row>
    <row r="36" spans="1:3" ht="48" thickBot="1">
      <c r="A36" s="95"/>
      <c r="B36" s="96" t="s">
        <v>225</v>
      </c>
      <c r="C36" s="97" t="s">
        <v>226</v>
      </c>
    </row>
    <row r="43" ht="15.75">
      <c r="C43" s="98"/>
    </row>
  </sheetData>
  <sheetProtection/>
  <mergeCells count="5">
    <mergeCell ref="C1:D1"/>
    <mergeCell ref="C2:D2"/>
    <mergeCell ref="C3:D3"/>
    <mergeCell ref="C4:D4"/>
    <mergeCell ref="C5:D5"/>
  </mergeCells>
  <printOptions/>
  <pageMargins left="0.7" right="0.7" top="0.75" bottom="0.75" header="0.3" footer="0.3"/>
  <pageSetup horizontalDpi="600" verticalDpi="600" orientation="portrait" paperSize="9" scale="97" r:id="rId1"/>
  <rowBreaks count="1" manualBreakCount="1">
    <brk id="19" max="3" man="1"/>
  </rowBreaks>
</worksheet>
</file>

<file path=xl/worksheets/sheet9.xml><?xml version="1.0" encoding="utf-8"?>
<worksheet xmlns="http://schemas.openxmlformats.org/spreadsheetml/2006/main" xmlns:r="http://schemas.openxmlformats.org/officeDocument/2006/relationships">
  <dimension ref="A1:D11"/>
  <sheetViews>
    <sheetView zoomScalePageLayoutView="0" workbookViewId="0" topLeftCell="A1">
      <selection activeCell="C5" sqref="C5:D5"/>
    </sheetView>
  </sheetViews>
  <sheetFormatPr defaultColWidth="9.00390625" defaultRowHeight="12.75"/>
  <cols>
    <col min="1" max="1" width="15.75390625" style="11" customWidth="1"/>
    <col min="2" max="2" width="30.875" style="11" customWidth="1"/>
    <col min="3" max="3" width="47.625" style="11" customWidth="1"/>
    <col min="4" max="16384" width="9.125" style="11" customWidth="1"/>
  </cols>
  <sheetData>
    <row r="1" spans="2:4" ht="15.75">
      <c r="B1" s="11" t="s">
        <v>276</v>
      </c>
      <c r="C1" s="257" t="s">
        <v>84</v>
      </c>
      <c r="D1" s="257"/>
    </row>
    <row r="2" spans="2:4" ht="15.75">
      <c r="B2" s="11" t="s">
        <v>277</v>
      </c>
      <c r="C2" s="258" t="s">
        <v>0</v>
      </c>
      <c r="D2" s="258"/>
    </row>
    <row r="3" spans="2:4" ht="15.75">
      <c r="B3" s="11" t="s">
        <v>278</v>
      </c>
      <c r="C3" s="259" t="s">
        <v>1</v>
      </c>
      <c r="D3" s="259"/>
    </row>
    <row r="4" spans="2:4" ht="15.75">
      <c r="B4" s="11" t="s">
        <v>279</v>
      </c>
      <c r="C4" s="259" t="s">
        <v>367</v>
      </c>
      <c r="D4" s="259"/>
    </row>
    <row r="5" spans="3:4" ht="15.75">
      <c r="C5" s="257" t="s">
        <v>280</v>
      </c>
      <c r="D5" s="257"/>
    </row>
    <row r="6" spans="1:3" ht="51" customHeight="1">
      <c r="A6" s="273" t="s">
        <v>281</v>
      </c>
      <c r="B6" s="273"/>
      <c r="C6" s="273"/>
    </row>
    <row r="7" spans="1:3" ht="21.75" customHeight="1">
      <c r="A7" s="267" t="s">
        <v>102</v>
      </c>
      <c r="B7" s="268"/>
      <c r="C7" s="269" t="s">
        <v>282</v>
      </c>
    </row>
    <row r="8" spans="1:3" ht="63">
      <c r="A8" s="115" t="s">
        <v>283</v>
      </c>
      <c r="B8" s="115" t="s">
        <v>284</v>
      </c>
      <c r="C8" s="270"/>
    </row>
    <row r="9" spans="1:3" ht="21" customHeight="1">
      <c r="A9" s="20">
        <v>915</v>
      </c>
      <c r="B9" s="271" t="s">
        <v>96</v>
      </c>
      <c r="C9" s="272"/>
    </row>
    <row r="10" spans="1:3" ht="32.25" customHeight="1">
      <c r="A10" s="18">
        <v>915</v>
      </c>
      <c r="B10" s="18" t="s">
        <v>285</v>
      </c>
      <c r="C10" s="68" t="s">
        <v>286</v>
      </c>
    </row>
    <row r="11" spans="1:3" ht="33.75" customHeight="1">
      <c r="A11" s="18">
        <v>915</v>
      </c>
      <c r="B11" s="18" t="s">
        <v>287</v>
      </c>
      <c r="C11" s="68" t="s">
        <v>288</v>
      </c>
    </row>
  </sheetData>
  <sheetProtection/>
  <mergeCells count="9">
    <mergeCell ref="A7:B7"/>
    <mergeCell ref="C7:C8"/>
    <mergeCell ref="B9:C9"/>
    <mergeCell ref="C1:D1"/>
    <mergeCell ref="C2:D2"/>
    <mergeCell ref="C3:D3"/>
    <mergeCell ref="C4:D4"/>
    <mergeCell ref="C5:D5"/>
    <mergeCell ref="A6:C6"/>
  </mergeCells>
  <printOptions/>
  <pageMargins left="0.7" right="0.7" top="0.75" bottom="0.75" header="0.3" footer="0.3"/>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2015-01-28T13:23:08Z</cp:lastPrinted>
  <dcterms:created xsi:type="dcterms:W3CDTF">2012-02-10T08:12:08Z</dcterms:created>
  <dcterms:modified xsi:type="dcterms:W3CDTF">2015-01-28T13:40:38Z</dcterms:modified>
  <cp:category/>
  <cp:version/>
  <cp:contentType/>
  <cp:contentStatus/>
</cp:coreProperties>
</file>